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355" windowHeight="5715" activeTab="0"/>
  </bookViews>
  <sheets>
    <sheet name="Учебный план 2023-2024" sheetId="1" r:id="rId1"/>
    <sheet name="Человеко-часы" sheetId="2" r:id="rId2"/>
    <sheet name="Лист2" sheetId="3" r:id="rId3"/>
    <sheet name="Лист1" sheetId="4" r:id="rId4"/>
  </sheets>
  <definedNames>
    <definedName name="_xlnm.Print_Area" localSheetId="0">'Учебный план 2023-2024'!$A$1:$AE$49</definedName>
    <definedName name="_xlnm.Print_Area" localSheetId="1">'Человеко-часы'!$A$1:$AL$55</definedName>
  </definedNames>
  <calcPr fullCalcOnLoad="1"/>
</workbook>
</file>

<file path=xl/sharedStrings.xml><?xml version="1.0" encoding="utf-8"?>
<sst xmlns="http://schemas.openxmlformats.org/spreadsheetml/2006/main" count="251" uniqueCount="93">
  <si>
    <t>№</t>
  </si>
  <si>
    <t>детей</t>
  </si>
  <si>
    <t>Изостудия "Радуга"</t>
  </si>
  <si>
    <t>Театр английского языка</t>
  </si>
  <si>
    <t>групп</t>
  </si>
  <si>
    <t>1 год обучения</t>
  </si>
  <si>
    <t>2 год обучения</t>
  </si>
  <si>
    <t xml:space="preserve">Детское объединение </t>
  </si>
  <si>
    <t>Школа дошкольников "ШАР"</t>
  </si>
  <si>
    <t xml:space="preserve"> </t>
  </si>
  <si>
    <t>Стрелковый спорт</t>
  </si>
  <si>
    <t>Школа дошкольников "Первый успех"</t>
  </si>
  <si>
    <t>Радиоспорт</t>
  </si>
  <si>
    <t xml:space="preserve">Изостудия "Волшебная кисточка" </t>
  </si>
  <si>
    <t>Итого</t>
  </si>
  <si>
    <t>Творческая мастерская</t>
  </si>
  <si>
    <t>Горница</t>
  </si>
  <si>
    <t>Итого туристско-краеведческая направленность</t>
  </si>
  <si>
    <t>Итого физкультурно-спортивная направленность</t>
  </si>
  <si>
    <t>Итого по учебному плану</t>
  </si>
  <si>
    <t>2. Физкультурно-спортивная направленность</t>
  </si>
  <si>
    <t>Школа эстетического развития "Росток"</t>
  </si>
  <si>
    <t>Брейк-данс</t>
  </si>
  <si>
    <t>Робототехника</t>
  </si>
  <si>
    <t>Счастливый английский</t>
  </si>
  <si>
    <t>Карамельки</t>
  </si>
  <si>
    <t>Студия танца "Импульс"</t>
  </si>
  <si>
    <t>Театр-студия "Эврика"</t>
  </si>
  <si>
    <t>Семь цветов радуги</t>
  </si>
  <si>
    <t>Волшебная кисточка</t>
  </si>
  <si>
    <t xml:space="preserve">Программа </t>
  </si>
  <si>
    <t>Кол-во часов по программе</t>
  </si>
  <si>
    <t>в неделю</t>
  </si>
  <si>
    <t>в год</t>
  </si>
  <si>
    <t>3 год обучения и последующие</t>
  </si>
  <si>
    <t>Преданья старины глубокой</t>
  </si>
  <si>
    <t xml:space="preserve">Юный радиоспортсмен </t>
  </si>
  <si>
    <t>Детство</t>
  </si>
  <si>
    <t>Первый успех</t>
  </si>
  <si>
    <t xml:space="preserve">                       УЧЕБНЫЙ ПЛАН МУ ДО "Дом детского творчества "Созвездие"  </t>
  </si>
  <si>
    <t>1. Художественная направленность</t>
  </si>
  <si>
    <t>Итого художественная направленность</t>
  </si>
  <si>
    <t>Итого техническая направленность</t>
  </si>
  <si>
    <t>3. Техническая направленность</t>
  </si>
  <si>
    <t>4. Туристско-краеведческая направленность</t>
  </si>
  <si>
    <t>Импульс</t>
  </si>
  <si>
    <t>инвариантная часть</t>
  </si>
  <si>
    <t>вариативная часть</t>
  </si>
  <si>
    <t>кол-во инд. часов с ивалидами вариант в неделю</t>
  </si>
  <si>
    <t>кол-во инд. часов с ивалидами вариант в год</t>
  </si>
  <si>
    <t>кол-во инд. часов с ивалидами инвариант в неделю</t>
  </si>
  <si>
    <t>кол-во инд. часов с ивалидами инвариант в год</t>
  </si>
  <si>
    <t>Креативное рукоделие</t>
  </si>
  <si>
    <t>Инфознайка</t>
  </si>
  <si>
    <t>пн</t>
  </si>
  <si>
    <t>вт</t>
  </si>
  <si>
    <t>ср</t>
  </si>
  <si>
    <t>чт</t>
  </si>
  <si>
    <t>пт</t>
  </si>
  <si>
    <t>сб</t>
  </si>
  <si>
    <t>вс</t>
  </si>
  <si>
    <t>Радиостанция</t>
  </si>
  <si>
    <t>На коротких волнах</t>
  </si>
  <si>
    <t>Школа Аниматоров</t>
  </si>
  <si>
    <t>Шахматное королевство</t>
  </si>
  <si>
    <t>Чудеса бисероплетения</t>
  </si>
  <si>
    <t>Веселое рукоделие</t>
  </si>
  <si>
    <t>Акварельки</t>
  </si>
  <si>
    <t>Театральная мастерская</t>
  </si>
  <si>
    <t>Шахматное академия</t>
  </si>
  <si>
    <t>Инструктор</t>
  </si>
  <si>
    <t>5. Социально-гуманитарная направленность</t>
  </si>
  <si>
    <t>Итого социально-гуманитарная направленность</t>
  </si>
  <si>
    <t xml:space="preserve">Директор МУ ДО "ДДТ"Созвездие"  </t>
  </si>
  <si>
    <t>Утверждаю________________________И.Г.Федяева</t>
  </si>
  <si>
    <t>детей в группе</t>
  </si>
  <si>
    <t>32 уч недели</t>
  </si>
  <si>
    <t>Всего</t>
  </si>
  <si>
    <t>Итого человеко-часов</t>
  </si>
  <si>
    <t>ИТОГО по МЗ</t>
  </si>
  <si>
    <t xml:space="preserve">Веселое рукоделие </t>
  </si>
  <si>
    <t>Мы вместе</t>
  </si>
  <si>
    <t>Сказочная швея</t>
  </si>
  <si>
    <t>Волшебный сундучок</t>
  </si>
  <si>
    <t>2 полугодие</t>
  </si>
  <si>
    <t xml:space="preserve">           2023-2024 учебный год</t>
  </si>
  <si>
    <t>"_______" ___________________________ 2023 г.</t>
  </si>
  <si>
    <t>Росток</t>
  </si>
  <si>
    <t>Шахматная академия</t>
  </si>
  <si>
    <t>Юные портняжки</t>
  </si>
  <si>
    <t xml:space="preserve">Мы вместе </t>
  </si>
  <si>
    <t>Приложение  2</t>
  </si>
  <si>
    <r>
      <t xml:space="preserve">                       УЧЕБНЫЙ ПЛАН МУ ДО "</t>
    </r>
    <r>
      <rPr>
        <b/>
        <sz val="18"/>
        <rFont val="Times New Roman"/>
        <family val="1"/>
      </rPr>
      <t xml:space="preserve">Дом детского творчества "Созвездие"  на 2023-2024 учебный год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</si>
</sst>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1"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6" fontId="0" fillId="33" borderId="10" xfId="0" applyNumberFormat="1" applyFill="1" applyBorder="1" applyAlignment="1">
      <alignment/>
    </xf>
    <xf numFmtId="16" fontId="0" fillId="34" borderId="10" xfId="0" applyNumberFormat="1" applyFill="1" applyBorder="1" applyAlignment="1">
      <alignment/>
    </xf>
    <xf numFmtId="0" fontId="59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9" fillId="0" borderId="20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6" fillId="35" borderId="20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9" fillId="37" borderId="15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35" borderId="1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9" fillId="18" borderId="15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11" fillId="0" borderId="31" xfId="0" applyFont="1" applyFill="1" applyBorder="1" applyAlignment="1">
      <alignment wrapText="1"/>
    </xf>
    <xf numFmtId="0" fontId="9" fillId="18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6" fillId="37" borderId="2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9" fillId="35" borderId="11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0" fillId="38" borderId="15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8" borderId="1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18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vertical="center" wrapText="1"/>
    </xf>
    <xf numFmtId="0" fontId="6" fillId="36" borderId="19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2" fillId="35" borderId="11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wrapText="1"/>
    </xf>
    <xf numFmtId="0" fontId="12" fillId="35" borderId="1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3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7" fillId="0" borderId="32" xfId="0" applyFont="1" applyBorder="1" applyAlignment="1">
      <alignment horizontal="center"/>
    </xf>
    <xf numFmtId="0" fontId="38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tabSelected="1" view="pageBreakPreview" zoomScale="80" zoomScaleNormal="96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6" sqref="A6:AE6"/>
    </sheetView>
  </sheetViews>
  <sheetFormatPr defaultColWidth="9.00390625" defaultRowHeight="12.75"/>
  <cols>
    <col min="1" max="1" width="2.75390625" style="12" customWidth="1"/>
    <col min="2" max="2" width="22.625" style="51" customWidth="1"/>
    <col min="3" max="3" width="22.375" style="51" customWidth="1"/>
    <col min="4" max="6" width="5.25390625" style="11" customWidth="1"/>
    <col min="7" max="7" width="6.875" style="11" customWidth="1"/>
    <col min="8" max="8" width="5.25390625" style="11" customWidth="1"/>
    <col min="9" max="9" width="6.875" style="11" customWidth="1"/>
    <col min="10" max="26" width="5.25390625" style="11" customWidth="1"/>
    <col min="27" max="28" width="5.25390625" style="14" customWidth="1"/>
    <col min="29" max="29" width="6.625" style="14" customWidth="1"/>
    <col min="30" max="30" width="5.25390625" style="14" customWidth="1"/>
    <col min="31" max="31" width="7.75390625" style="14" customWidth="1"/>
    <col min="32" max="16384" width="9.125" style="1" customWidth="1"/>
  </cols>
  <sheetData>
    <row r="1" spans="1:31" ht="1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U1" s="224" t="s">
        <v>91</v>
      </c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1" ht="18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U3" s="160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2:3" ht="7.5" customHeight="1">
      <c r="B4" s="13"/>
      <c r="C4" s="13"/>
    </row>
    <row r="5" spans="1:31" ht="22.5">
      <c r="A5" s="226" t="s">
        <v>92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ht="18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</row>
    <row r="7" spans="1:31" ht="28.5" customHeight="1">
      <c r="A7" s="173" t="s">
        <v>0</v>
      </c>
      <c r="B7" s="191" t="s">
        <v>7</v>
      </c>
      <c r="C7" s="192" t="s">
        <v>30</v>
      </c>
      <c r="D7" s="193" t="s">
        <v>5</v>
      </c>
      <c r="E7" s="194"/>
      <c r="F7" s="194"/>
      <c r="G7" s="195"/>
      <c r="H7" s="195"/>
      <c r="I7" s="196"/>
      <c r="J7" s="193" t="s">
        <v>6</v>
      </c>
      <c r="K7" s="162"/>
      <c r="L7" s="162"/>
      <c r="M7" s="197"/>
      <c r="N7" s="197"/>
      <c r="O7" s="198"/>
      <c r="P7" s="163" t="s">
        <v>34</v>
      </c>
      <c r="Q7" s="164"/>
      <c r="R7" s="164"/>
      <c r="S7" s="165"/>
      <c r="T7" s="165"/>
      <c r="U7" s="166"/>
      <c r="V7" s="184" t="s">
        <v>50</v>
      </c>
      <c r="W7" s="184" t="s">
        <v>51</v>
      </c>
      <c r="X7" s="184" t="s">
        <v>48</v>
      </c>
      <c r="Y7" s="181" t="s">
        <v>49</v>
      </c>
      <c r="Z7" s="161" t="s">
        <v>14</v>
      </c>
      <c r="AA7" s="162"/>
      <c r="AB7" s="162"/>
      <c r="AC7" s="162"/>
      <c r="AD7" s="162"/>
      <c r="AE7" s="162"/>
    </row>
    <row r="8" spans="1:31" ht="20.25" customHeight="1">
      <c r="A8" s="173"/>
      <c r="B8" s="191"/>
      <c r="C8" s="192"/>
      <c r="D8" s="167" t="s">
        <v>4</v>
      </c>
      <c r="E8" s="168" t="s">
        <v>1</v>
      </c>
      <c r="F8" s="149" t="s">
        <v>31</v>
      </c>
      <c r="G8" s="150"/>
      <c r="H8" s="150"/>
      <c r="I8" s="151"/>
      <c r="J8" s="167" t="s">
        <v>4</v>
      </c>
      <c r="K8" s="168" t="s">
        <v>1</v>
      </c>
      <c r="L8" s="149" t="s">
        <v>31</v>
      </c>
      <c r="M8" s="150"/>
      <c r="N8" s="150"/>
      <c r="O8" s="151"/>
      <c r="P8" s="167" t="s">
        <v>4</v>
      </c>
      <c r="Q8" s="168" t="s">
        <v>1</v>
      </c>
      <c r="R8" s="149" t="s">
        <v>31</v>
      </c>
      <c r="S8" s="150"/>
      <c r="T8" s="150"/>
      <c r="U8" s="151"/>
      <c r="V8" s="185"/>
      <c r="W8" s="185"/>
      <c r="X8" s="185"/>
      <c r="Y8" s="182"/>
      <c r="Z8" s="152" t="s">
        <v>4</v>
      </c>
      <c r="AA8" s="168" t="s">
        <v>1</v>
      </c>
      <c r="AB8" s="149" t="s">
        <v>31</v>
      </c>
      <c r="AC8" s="149"/>
      <c r="AD8" s="149"/>
      <c r="AE8" s="149"/>
    </row>
    <row r="9" spans="1:31" ht="20.25" customHeight="1">
      <c r="A9" s="173"/>
      <c r="B9" s="191"/>
      <c r="C9" s="192"/>
      <c r="D9" s="167"/>
      <c r="E9" s="168"/>
      <c r="F9" s="150" t="s">
        <v>46</v>
      </c>
      <c r="G9" s="174"/>
      <c r="H9" s="150" t="s">
        <v>47</v>
      </c>
      <c r="I9" s="159"/>
      <c r="J9" s="167"/>
      <c r="K9" s="168"/>
      <c r="L9" s="150" t="s">
        <v>46</v>
      </c>
      <c r="M9" s="174"/>
      <c r="N9" s="150" t="s">
        <v>47</v>
      </c>
      <c r="O9" s="159"/>
      <c r="P9" s="167"/>
      <c r="Q9" s="168"/>
      <c r="R9" s="150" t="s">
        <v>46</v>
      </c>
      <c r="S9" s="174"/>
      <c r="T9" s="150" t="s">
        <v>47</v>
      </c>
      <c r="U9" s="159"/>
      <c r="V9" s="185"/>
      <c r="W9" s="185"/>
      <c r="X9" s="185"/>
      <c r="Y9" s="182"/>
      <c r="Z9" s="152"/>
      <c r="AA9" s="168"/>
      <c r="AB9" s="150" t="s">
        <v>46</v>
      </c>
      <c r="AC9" s="174"/>
      <c r="AD9" s="150" t="s">
        <v>47</v>
      </c>
      <c r="AE9" s="159"/>
    </row>
    <row r="10" spans="1:31" ht="17.25" customHeight="1">
      <c r="A10" s="173"/>
      <c r="B10" s="191"/>
      <c r="C10" s="192"/>
      <c r="D10" s="167"/>
      <c r="E10" s="168"/>
      <c r="F10" s="17" t="s">
        <v>32</v>
      </c>
      <c r="G10" s="18" t="s">
        <v>33</v>
      </c>
      <c r="H10" s="16" t="s">
        <v>32</v>
      </c>
      <c r="I10" s="19" t="s">
        <v>33</v>
      </c>
      <c r="J10" s="167"/>
      <c r="K10" s="168"/>
      <c r="L10" s="17" t="s">
        <v>32</v>
      </c>
      <c r="M10" s="18" t="s">
        <v>33</v>
      </c>
      <c r="N10" s="16" t="s">
        <v>32</v>
      </c>
      <c r="O10" s="19" t="s">
        <v>33</v>
      </c>
      <c r="P10" s="167"/>
      <c r="Q10" s="168"/>
      <c r="R10" s="17" t="s">
        <v>32</v>
      </c>
      <c r="S10" s="18" t="s">
        <v>33</v>
      </c>
      <c r="T10" s="16" t="s">
        <v>32</v>
      </c>
      <c r="U10" s="19" t="s">
        <v>33</v>
      </c>
      <c r="V10" s="186"/>
      <c r="W10" s="186"/>
      <c r="X10" s="186"/>
      <c r="Y10" s="183"/>
      <c r="Z10" s="152"/>
      <c r="AA10" s="168"/>
      <c r="AB10" s="16" t="s">
        <v>32</v>
      </c>
      <c r="AC10" s="18" t="s">
        <v>33</v>
      </c>
      <c r="AD10" s="16" t="s">
        <v>32</v>
      </c>
      <c r="AE10" s="18" t="s">
        <v>33</v>
      </c>
    </row>
    <row r="11" spans="1:31" ht="20.25" customHeight="1">
      <c r="A11" s="20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</row>
    <row r="12" spans="1:31" s="2" customFormat="1" ht="27.75" customHeight="1">
      <c r="A12" s="187">
        <v>1</v>
      </c>
      <c r="B12" s="154" t="s">
        <v>13</v>
      </c>
      <c r="C12" s="24" t="s">
        <v>67</v>
      </c>
      <c r="D12" s="25">
        <v>1</v>
      </c>
      <c r="E12" s="26">
        <v>14</v>
      </c>
      <c r="F12" s="26">
        <v>3</v>
      </c>
      <c r="G12" s="27">
        <v>102</v>
      </c>
      <c r="H12" s="27">
        <v>1</v>
      </c>
      <c r="I12" s="28">
        <v>34</v>
      </c>
      <c r="J12" s="25">
        <v>1</v>
      </c>
      <c r="K12" s="26">
        <v>11</v>
      </c>
      <c r="L12" s="26">
        <v>3</v>
      </c>
      <c r="M12" s="27">
        <v>108</v>
      </c>
      <c r="N12" s="27">
        <v>1</v>
      </c>
      <c r="O12" s="28">
        <v>36</v>
      </c>
      <c r="P12" s="25"/>
      <c r="Q12" s="26"/>
      <c r="R12" s="26"/>
      <c r="S12" s="27"/>
      <c r="T12" s="27"/>
      <c r="U12" s="28"/>
      <c r="V12" s="29"/>
      <c r="W12" s="26"/>
      <c r="X12" s="26"/>
      <c r="Y12" s="30"/>
      <c r="Z12" s="25">
        <f aca="true" t="shared" si="0" ref="Z12:Z26">D12+J12+P12</f>
        <v>2</v>
      </c>
      <c r="AA12" s="31">
        <f aca="true" t="shared" si="1" ref="AA12:AA26">E12+K12+Q12</f>
        <v>25</v>
      </c>
      <c r="AB12" s="31">
        <f aca="true" t="shared" si="2" ref="AB12:AB17">F12+L12+R12+V12</f>
        <v>6</v>
      </c>
      <c r="AC12" s="31">
        <f aca="true" t="shared" si="3" ref="AC12:AC20">G12+M12+S12+Y12</f>
        <v>210</v>
      </c>
      <c r="AD12" s="31">
        <f aca="true" t="shared" si="4" ref="AD12:AE17">H12+N12+T12+X12</f>
        <v>2</v>
      </c>
      <c r="AE12" s="31">
        <f t="shared" si="4"/>
        <v>70</v>
      </c>
    </row>
    <row r="13" spans="1:31" s="2" customFormat="1" ht="27.75" customHeight="1">
      <c r="A13" s="188"/>
      <c r="B13" s="155"/>
      <c r="C13" s="24" t="s">
        <v>29</v>
      </c>
      <c r="D13" s="25"/>
      <c r="E13" s="26"/>
      <c r="F13" s="26"/>
      <c r="G13" s="27"/>
      <c r="H13" s="27"/>
      <c r="I13" s="28"/>
      <c r="J13" s="25">
        <v>1</v>
      </c>
      <c r="K13" s="26">
        <v>15</v>
      </c>
      <c r="L13" s="26">
        <v>5</v>
      </c>
      <c r="M13" s="27">
        <v>180</v>
      </c>
      <c r="N13" s="27">
        <v>1</v>
      </c>
      <c r="O13" s="28">
        <v>36</v>
      </c>
      <c r="P13" s="25">
        <v>3</v>
      </c>
      <c r="Q13" s="26">
        <v>45</v>
      </c>
      <c r="R13" s="26">
        <v>5</v>
      </c>
      <c r="S13" s="27">
        <v>180</v>
      </c>
      <c r="T13" s="27">
        <v>1</v>
      </c>
      <c r="U13" s="28">
        <v>36</v>
      </c>
      <c r="V13" s="29"/>
      <c r="W13" s="26"/>
      <c r="X13" s="26"/>
      <c r="Y13" s="30"/>
      <c r="Z13" s="25">
        <f t="shared" si="0"/>
        <v>4</v>
      </c>
      <c r="AA13" s="31">
        <f t="shared" si="1"/>
        <v>60</v>
      </c>
      <c r="AB13" s="31">
        <f t="shared" si="2"/>
        <v>10</v>
      </c>
      <c r="AC13" s="31">
        <f t="shared" si="3"/>
        <v>360</v>
      </c>
      <c r="AD13" s="31">
        <f t="shared" si="4"/>
        <v>2</v>
      </c>
      <c r="AE13" s="31">
        <f t="shared" si="4"/>
        <v>72</v>
      </c>
    </row>
    <row r="14" spans="1:31" s="2" customFormat="1" ht="21" customHeight="1">
      <c r="A14" s="23">
        <v>10</v>
      </c>
      <c r="B14" s="33" t="s">
        <v>2</v>
      </c>
      <c r="C14" s="24" t="s">
        <v>28</v>
      </c>
      <c r="D14" s="25"/>
      <c r="E14" s="26"/>
      <c r="F14" s="26"/>
      <c r="G14" s="27"/>
      <c r="H14" s="27"/>
      <c r="I14" s="28"/>
      <c r="J14" s="25">
        <v>1</v>
      </c>
      <c r="K14" s="26">
        <v>12</v>
      </c>
      <c r="L14" s="26">
        <v>5</v>
      </c>
      <c r="M14" s="27">
        <v>108</v>
      </c>
      <c r="N14" s="27">
        <v>1</v>
      </c>
      <c r="O14" s="28">
        <v>36</v>
      </c>
      <c r="P14" s="25">
        <v>1</v>
      </c>
      <c r="Q14" s="26">
        <v>12</v>
      </c>
      <c r="R14" s="26">
        <v>5</v>
      </c>
      <c r="S14" s="27">
        <v>180</v>
      </c>
      <c r="T14" s="27">
        <v>1</v>
      </c>
      <c r="U14" s="28">
        <v>36</v>
      </c>
      <c r="V14" s="29"/>
      <c r="W14" s="26"/>
      <c r="X14" s="26"/>
      <c r="Y14" s="30"/>
      <c r="Z14" s="25">
        <f t="shared" si="0"/>
        <v>2</v>
      </c>
      <c r="AA14" s="31">
        <f t="shared" si="1"/>
        <v>24</v>
      </c>
      <c r="AB14" s="31">
        <f t="shared" si="2"/>
        <v>10</v>
      </c>
      <c r="AC14" s="31">
        <f t="shared" si="3"/>
        <v>288</v>
      </c>
      <c r="AD14" s="31">
        <f t="shared" si="4"/>
        <v>2</v>
      </c>
      <c r="AE14" s="31">
        <f t="shared" si="4"/>
        <v>72</v>
      </c>
    </row>
    <row r="15" spans="1:31" s="2" customFormat="1" ht="21" customHeight="1">
      <c r="A15" s="23"/>
      <c r="B15" s="33" t="s">
        <v>66</v>
      </c>
      <c r="C15" s="119" t="s">
        <v>66</v>
      </c>
      <c r="D15" s="25">
        <v>2</v>
      </c>
      <c r="E15" s="26">
        <v>30</v>
      </c>
      <c r="F15" s="26">
        <v>3</v>
      </c>
      <c r="G15" s="27">
        <v>102</v>
      </c>
      <c r="H15" s="27">
        <v>1</v>
      </c>
      <c r="I15" s="28">
        <v>34</v>
      </c>
      <c r="J15" s="25"/>
      <c r="K15" s="26"/>
      <c r="L15" s="26"/>
      <c r="M15" s="27"/>
      <c r="N15" s="27"/>
      <c r="O15" s="28"/>
      <c r="P15" s="25"/>
      <c r="Q15" s="26"/>
      <c r="R15" s="26"/>
      <c r="S15" s="27"/>
      <c r="T15" s="27"/>
      <c r="U15" s="28"/>
      <c r="V15" s="29"/>
      <c r="W15" s="26"/>
      <c r="X15" s="26"/>
      <c r="Y15" s="30"/>
      <c r="Z15" s="25">
        <f t="shared" si="0"/>
        <v>2</v>
      </c>
      <c r="AA15" s="31">
        <f t="shared" si="1"/>
        <v>30</v>
      </c>
      <c r="AB15" s="31">
        <f t="shared" si="2"/>
        <v>3</v>
      </c>
      <c r="AC15" s="31">
        <f t="shared" si="3"/>
        <v>102</v>
      </c>
      <c r="AD15" s="31">
        <f t="shared" si="4"/>
        <v>1</v>
      </c>
      <c r="AE15" s="31">
        <f t="shared" si="4"/>
        <v>34</v>
      </c>
    </row>
    <row r="16" spans="1:31" s="2" customFormat="1" ht="21" customHeight="1">
      <c r="A16" s="23"/>
      <c r="B16" s="33" t="s">
        <v>83</v>
      </c>
      <c r="C16" s="141" t="s">
        <v>83</v>
      </c>
      <c r="D16" s="25">
        <v>4</v>
      </c>
      <c r="E16" s="26">
        <v>52</v>
      </c>
      <c r="F16" s="26">
        <v>3</v>
      </c>
      <c r="G16" s="27">
        <v>102</v>
      </c>
      <c r="H16" s="27">
        <v>1</v>
      </c>
      <c r="I16" s="28">
        <v>34</v>
      </c>
      <c r="J16" s="25"/>
      <c r="K16" s="26"/>
      <c r="L16" s="26"/>
      <c r="M16" s="27"/>
      <c r="N16" s="27"/>
      <c r="O16" s="28"/>
      <c r="P16" s="25"/>
      <c r="Q16" s="26"/>
      <c r="R16" s="26"/>
      <c r="S16" s="27"/>
      <c r="T16" s="27"/>
      <c r="U16" s="28"/>
      <c r="V16" s="29"/>
      <c r="W16" s="26"/>
      <c r="X16" s="26"/>
      <c r="Y16" s="30"/>
      <c r="Z16" s="25">
        <f>D16+J16+P16</f>
        <v>4</v>
      </c>
      <c r="AA16" s="31">
        <f>E16+K16+Q16</f>
        <v>52</v>
      </c>
      <c r="AB16" s="31">
        <f t="shared" si="2"/>
        <v>3</v>
      </c>
      <c r="AC16" s="31">
        <f>G16+M16+S16+Y16</f>
        <v>102</v>
      </c>
      <c r="AD16" s="31">
        <f t="shared" si="4"/>
        <v>1</v>
      </c>
      <c r="AE16" s="31">
        <f>I16+O16+U16+Y16</f>
        <v>34</v>
      </c>
    </row>
    <row r="17" spans="1:31" s="2" customFormat="1" ht="21" customHeight="1">
      <c r="A17" s="23"/>
      <c r="B17" s="120" t="s">
        <v>82</v>
      </c>
      <c r="C17" s="121" t="s">
        <v>82</v>
      </c>
      <c r="D17" s="25">
        <v>4</v>
      </c>
      <c r="E17" s="26">
        <v>48</v>
      </c>
      <c r="F17" s="26">
        <v>3</v>
      </c>
      <c r="G17" s="27">
        <v>102</v>
      </c>
      <c r="H17" s="27">
        <v>1</v>
      </c>
      <c r="I17" s="28">
        <v>34</v>
      </c>
      <c r="J17" s="25"/>
      <c r="K17" s="26"/>
      <c r="L17" s="26"/>
      <c r="M17" s="27"/>
      <c r="N17" s="27"/>
      <c r="O17" s="28"/>
      <c r="P17" s="25"/>
      <c r="Q17" s="26"/>
      <c r="R17" s="26"/>
      <c r="S17" s="27"/>
      <c r="T17" s="27"/>
      <c r="U17" s="28"/>
      <c r="V17" s="29"/>
      <c r="W17" s="26"/>
      <c r="X17" s="26"/>
      <c r="Y17" s="30"/>
      <c r="Z17" s="25">
        <f t="shared" si="0"/>
        <v>4</v>
      </c>
      <c r="AA17" s="31">
        <f t="shared" si="1"/>
        <v>48</v>
      </c>
      <c r="AB17" s="31">
        <f t="shared" si="2"/>
        <v>3</v>
      </c>
      <c r="AC17" s="31">
        <f t="shared" si="3"/>
        <v>102</v>
      </c>
      <c r="AD17" s="31">
        <f t="shared" si="4"/>
        <v>1</v>
      </c>
      <c r="AE17" s="31">
        <f t="shared" si="4"/>
        <v>34</v>
      </c>
    </row>
    <row r="18" spans="1:31" s="2" customFormat="1" ht="21" customHeight="1">
      <c r="A18" s="23"/>
      <c r="B18" s="120" t="s">
        <v>89</v>
      </c>
      <c r="C18" s="144" t="s">
        <v>89</v>
      </c>
      <c r="D18" s="25">
        <v>2</v>
      </c>
      <c r="E18" s="26">
        <v>24</v>
      </c>
      <c r="F18" s="26">
        <v>3</v>
      </c>
      <c r="G18" s="27">
        <v>102</v>
      </c>
      <c r="H18" s="27">
        <v>1</v>
      </c>
      <c r="I18" s="28">
        <v>34</v>
      </c>
      <c r="J18" s="25"/>
      <c r="K18" s="26"/>
      <c r="L18" s="26"/>
      <c r="M18" s="27"/>
      <c r="N18" s="27"/>
      <c r="O18" s="28"/>
      <c r="P18" s="25"/>
      <c r="Q18" s="26"/>
      <c r="R18" s="26"/>
      <c r="S18" s="27"/>
      <c r="T18" s="27"/>
      <c r="U18" s="28"/>
      <c r="V18" s="29"/>
      <c r="W18" s="26"/>
      <c r="X18" s="26"/>
      <c r="Y18" s="30"/>
      <c r="Z18" s="25">
        <v>2</v>
      </c>
      <c r="AA18" s="26">
        <v>24</v>
      </c>
      <c r="AB18" s="26">
        <v>3</v>
      </c>
      <c r="AC18" s="27">
        <v>102</v>
      </c>
      <c r="AD18" s="27">
        <v>1</v>
      </c>
      <c r="AE18" s="28">
        <v>34</v>
      </c>
    </row>
    <row r="19" spans="1:33" s="2" customFormat="1" ht="27" customHeight="1">
      <c r="A19" s="23"/>
      <c r="B19" s="33" t="s">
        <v>15</v>
      </c>
      <c r="C19" s="24" t="s">
        <v>52</v>
      </c>
      <c r="D19" s="25"/>
      <c r="E19" s="26"/>
      <c r="F19" s="26"/>
      <c r="G19" s="27"/>
      <c r="H19" s="27"/>
      <c r="I19" s="28"/>
      <c r="J19" s="25">
        <v>1</v>
      </c>
      <c r="K19" s="26">
        <v>10</v>
      </c>
      <c r="L19" s="26">
        <v>5</v>
      </c>
      <c r="M19" s="27">
        <v>180</v>
      </c>
      <c r="N19" s="27">
        <v>1</v>
      </c>
      <c r="O19" s="28">
        <v>36</v>
      </c>
      <c r="P19" s="25"/>
      <c r="Q19" s="26"/>
      <c r="R19" s="26"/>
      <c r="S19" s="27"/>
      <c r="T19" s="27"/>
      <c r="U19" s="28"/>
      <c r="V19" s="29"/>
      <c r="W19" s="26"/>
      <c r="X19" s="26"/>
      <c r="Y19" s="30"/>
      <c r="Z19" s="25">
        <f t="shared" si="0"/>
        <v>1</v>
      </c>
      <c r="AA19" s="31">
        <f t="shared" si="1"/>
        <v>10</v>
      </c>
      <c r="AB19" s="31">
        <f aca="true" t="shared" si="5" ref="AB19:AB26">F19+L19+R19+X19</f>
        <v>5</v>
      </c>
      <c r="AC19" s="31">
        <f t="shared" si="3"/>
        <v>180</v>
      </c>
      <c r="AD19" s="31">
        <f aca="true" t="shared" si="6" ref="AD19:AD26">H19+N19+T19+X19</f>
        <v>1</v>
      </c>
      <c r="AE19" s="28">
        <v>70</v>
      </c>
      <c r="AG19" s="55"/>
    </row>
    <row r="20" spans="1:31" s="2" customFormat="1" ht="27.75" customHeight="1">
      <c r="A20" s="23"/>
      <c r="B20" s="33" t="s">
        <v>65</v>
      </c>
      <c r="C20" s="24" t="s">
        <v>65</v>
      </c>
      <c r="D20" s="25">
        <v>2</v>
      </c>
      <c r="E20" s="26">
        <v>30</v>
      </c>
      <c r="F20" s="26">
        <v>3</v>
      </c>
      <c r="G20" s="27">
        <v>102</v>
      </c>
      <c r="H20" s="27">
        <v>1</v>
      </c>
      <c r="I20" s="28">
        <v>34</v>
      </c>
      <c r="J20" s="25"/>
      <c r="K20" s="26"/>
      <c r="L20" s="26"/>
      <c r="M20" s="27"/>
      <c r="N20" s="27"/>
      <c r="O20" s="28"/>
      <c r="P20" s="25"/>
      <c r="Q20" s="26"/>
      <c r="R20" s="26"/>
      <c r="S20" s="27"/>
      <c r="T20" s="27"/>
      <c r="U20" s="28"/>
      <c r="V20" s="29"/>
      <c r="W20" s="26"/>
      <c r="X20" s="26"/>
      <c r="Y20" s="30"/>
      <c r="Z20" s="25">
        <f t="shared" si="0"/>
        <v>2</v>
      </c>
      <c r="AA20" s="31">
        <f t="shared" si="1"/>
        <v>30</v>
      </c>
      <c r="AB20" s="31">
        <f t="shared" si="5"/>
        <v>3</v>
      </c>
      <c r="AC20" s="31">
        <f t="shared" si="3"/>
        <v>102</v>
      </c>
      <c r="AD20" s="31">
        <f t="shared" si="6"/>
        <v>1</v>
      </c>
      <c r="AE20" s="28">
        <f>I20+O20+U20+Y20</f>
        <v>34</v>
      </c>
    </row>
    <row r="21" spans="1:33" s="2" customFormat="1" ht="27.75" customHeight="1">
      <c r="A21" s="32"/>
      <c r="B21" s="154" t="s">
        <v>27</v>
      </c>
      <c r="C21" s="24" t="s">
        <v>68</v>
      </c>
      <c r="D21" s="25"/>
      <c r="E21" s="26"/>
      <c r="F21" s="26"/>
      <c r="G21" s="27"/>
      <c r="H21" s="27"/>
      <c r="I21" s="28"/>
      <c r="J21" s="25">
        <v>1</v>
      </c>
      <c r="K21" s="26">
        <v>11</v>
      </c>
      <c r="L21" s="26">
        <v>5</v>
      </c>
      <c r="M21" s="27">
        <v>180</v>
      </c>
      <c r="N21" s="27">
        <v>1</v>
      </c>
      <c r="O21" s="28">
        <v>36</v>
      </c>
      <c r="P21" s="25"/>
      <c r="Q21" s="26"/>
      <c r="R21" s="26"/>
      <c r="S21" s="27"/>
      <c r="T21" s="27"/>
      <c r="U21" s="28"/>
      <c r="V21" s="29"/>
      <c r="W21" s="26"/>
      <c r="X21" s="26"/>
      <c r="Y21" s="30"/>
      <c r="Z21" s="25">
        <f>D21+J21+P21</f>
        <v>1</v>
      </c>
      <c r="AA21" s="31">
        <f>E21+K21+Q21</f>
        <v>11</v>
      </c>
      <c r="AB21" s="31">
        <f>F21+L21+R21+X21</f>
        <v>5</v>
      </c>
      <c r="AC21" s="27">
        <v>180</v>
      </c>
      <c r="AD21" s="31">
        <f>H21+N21+T21+X21</f>
        <v>1</v>
      </c>
      <c r="AE21" s="28">
        <v>36</v>
      </c>
      <c r="AF21" s="55"/>
      <c r="AG21" s="55"/>
    </row>
    <row r="22" spans="1:32" s="2" customFormat="1" ht="27.75" customHeight="1">
      <c r="A22" s="23"/>
      <c r="B22" s="155"/>
      <c r="C22" s="24" t="s">
        <v>63</v>
      </c>
      <c r="D22" s="25">
        <v>1</v>
      </c>
      <c r="E22" s="26">
        <v>10</v>
      </c>
      <c r="F22" s="26">
        <v>5</v>
      </c>
      <c r="G22" s="27">
        <v>180</v>
      </c>
      <c r="H22" s="27">
        <v>1</v>
      </c>
      <c r="I22" s="28">
        <v>36</v>
      </c>
      <c r="J22" s="25"/>
      <c r="K22" s="26"/>
      <c r="L22" s="26"/>
      <c r="M22" s="27"/>
      <c r="N22" s="27"/>
      <c r="O22" s="28"/>
      <c r="P22" s="25"/>
      <c r="Q22" s="26"/>
      <c r="R22" s="26"/>
      <c r="S22" s="27"/>
      <c r="T22" s="27"/>
      <c r="U22" s="28"/>
      <c r="V22" s="29"/>
      <c r="W22" s="26"/>
      <c r="X22" s="26"/>
      <c r="Y22" s="30"/>
      <c r="Z22" s="25">
        <f t="shared" si="0"/>
        <v>1</v>
      </c>
      <c r="AA22" s="31">
        <f t="shared" si="1"/>
        <v>10</v>
      </c>
      <c r="AB22" s="31">
        <f t="shared" si="5"/>
        <v>5</v>
      </c>
      <c r="AC22" s="27">
        <f>G22+M22+S22+Y22</f>
        <v>180</v>
      </c>
      <c r="AD22" s="31">
        <f t="shared" si="6"/>
        <v>1</v>
      </c>
      <c r="AE22" s="142">
        <f>I22+O22+U22+Y22</f>
        <v>36</v>
      </c>
      <c r="AF22" s="55"/>
    </row>
    <row r="23" spans="1:33" s="2" customFormat="1" ht="27.75" customHeight="1">
      <c r="A23" s="23"/>
      <c r="B23" s="33" t="s">
        <v>3</v>
      </c>
      <c r="C23" s="24" t="s">
        <v>3</v>
      </c>
      <c r="D23" s="25"/>
      <c r="E23" s="26"/>
      <c r="F23" s="26"/>
      <c r="G23" s="27"/>
      <c r="H23" s="27"/>
      <c r="I23" s="28"/>
      <c r="J23" s="25">
        <v>1</v>
      </c>
      <c r="K23" s="26">
        <v>12</v>
      </c>
      <c r="L23" s="26">
        <v>5</v>
      </c>
      <c r="M23" s="27">
        <v>180</v>
      </c>
      <c r="N23" s="27">
        <v>1</v>
      </c>
      <c r="O23" s="28">
        <v>36</v>
      </c>
      <c r="P23" s="25"/>
      <c r="Q23" s="26"/>
      <c r="R23" s="26"/>
      <c r="S23" s="27"/>
      <c r="T23" s="27"/>
      <c r="U23" s="28"/>
      <c r="V23" s="29"/>
      <c r="W23" s="26"/>
      <c r="X23" s="26"/>
      <c r="Y23" s="30"/>
      <c r="Z23" s="25">
        <f t="shared" si="0"/>
        <v>1</v>
      </c>
      <c r="AA23" s="31">
        <f t="shared" si="1"/>
        <v>12</v>
      </c>
      <c r="AB23" s="31">
        <f t="shared" si="5"/>
        <v>5</v>
      </c>
      <c r="AC23" s="27">
        <v>180</v>
      </c>
      <c r="AD23" s="31">
        <f t="shared" si="6"/>
        <v>1</v>
      </c>
      <c r="AE23" s="28">
        <v>36</v>
      </c>
      <c r="AF23" s="55"/>
      <c r="AG23" s="55"/>
    </row>
    <row r="24" spans="1:31" s="2" customFormat="1" ht="27.75" customHeight="1">
      <c r="A24" s="23"/>
      <c r="B24" s="35" t="s">
        <v>22</v>
      </c>
      <c r="C24" s="52" t="s">
        <v>22</v>
      </c>
      <c r="D24" s="29">
        <v>1</v>
      </c>
      <c r="E24" s="26">
        <v>10</v>
      </c>
      <c r="F24" s="26">
        <v>3</v>
      </c>
      <c r="G24" s="27">
        <v>102</v>
      </c>
      <c r="H24" s="27">
        <v>1</v>
      </c>
      <c r="I24" s="28">
        <v>34</v>
      </c>
      <c r="J24" s="25">
        <v>1</v>
      </c>
      <c r="K24" s="26">
        <v>10</v>
      </c>
      <c r="L24" s="26">
        <v>5</v>
      </c>
      <c r="M24" s="27">
        <v>180</v>
      </c>
      <c r="N24" s="27">
        <v>1</v>
      </c>
      <c r="O24" s="28">
        <v>36</v>
      </c>
      <c r="P24" s="25">
        <v>1</v>
      </c>
      <c r="Q24" s="26">
        <v>10</v>
      </c>
      <c r="R24" s="26">
        <v>5</v>
      </c>
      <c r="S24" s="27">
        <v>180</v>
      </c>
      <c r="T24" s="27">
        <v>1</v>
      </c>
      <c r="U24" s="28">
        <v>36</v>
      </c>
      <c r="V24" s="29"/>
      <c r="W24" s="26"/>
      <c r="X24" s="26"/>
      <c r="Y24" s="30"/>
      <c r="Z24" s="25">
        <f t="shared" si="0"/>
        <v>3</v>
      </c>
      <c r="AA24" s="31">
        <f t="shared" si="1"/>
        <v>30</v>
      </c>
      <c r="AB24" s="31">
        <f t="shared" si="5"/>
        <v>13</v>
      </c>
      <c r="AC24" s="31">
        <f>G24+M24+S24+Y24</f>
        <v>462</v>
      </c>
      <c r="AD24" s="31">
        <f t="shared" si="6"/>
        <v>3</v>
      </c>
      <c r="AE24" s="31">
        <f>I24+O24+U24+Y24</f>
        <v>106</v>
      </c>
    </row>
    <row r="25" spans="1:31" s="2" customFormat="1" ht="27.75" customHeight="1">
      <c r="A25" s="23"/>
      <c r="B25" s="33" t="s">
        <v>25</v>
      </c>
      <c r="C25" s="24" t="s">
        <v>25</v>
      </c>
      <c r="D25" s="25">
        <v>1</v>
      </c>
      <c r="E25" s="26">
        <v>26</v>
      </c>
      <c r="F25" s="26">
        <v>3</v>
      </c>
      <c r="G25" s="27">
        <v>102</v>
      </c>
      <c r="H25" s="27">
        <v>1</v>
      </c>
      <c r="I25" s="28">
        <v>34</v>
      </c>
      <c r="J25" s="25">
        <v>1</v>
      </c>
      <c r="K25" s="26">
        <v>13</v>
      </c>
      <c r="L25" s="26">
        <v>5</v>
      </c>
      <c r="M25" s="27">
        <v>180</v>
      </c>
      <c r="N25" s="27">
        <v>1</v>
      </c>
      <c r="O25" s="28">
        <v>36</v>
      </c>
      <c r="P25" s="25"/>
      <c r="Q25" s="26"/>
      <c r="R25" s="26"/>
      <c r="S25" s="27"/>
      <c r="T25" s="27"/>
      <c r="U25" s="28"/>
      <c r="V25" s="29"/>
      <c r="W25" s="26"/>
      <c r="X25" s="26"/>
      <c r="Y25" s="30"/>
      <c r="Z25" s="25">
        <f t="shared" si="0"/>
        <v>2</v>
      </c>
      <c r="AA25" s="31">
        <f t="shared" si="1"/>
        <v>39</v>
      </c>
      <c r="AB25" s="31">
        <f t="shared" si="5"/>
        <v>8</v>
      </c>
      <c r="AC25" s="31">
        <f>G25+M25+S25+Y25</f>
        <v>282</v>
      </c>
      <c r="AD25" s="31">
        <f t="shared" si="6"/>
        <v>2</v>
      </c>
      <c r="AE25" s="31">
        <f>I25+O25+U25+Y25</f>
        <v>70</v>
      </c>
    </row>
    <row r="26" spans="1:31" s="2" customFormat="1" ht="28.5" customHeight="1">
      <c r="A26" s="37">
        <v>3</v>
      </c>
      <c r="B26" s="33" t="s">
        <v>26</v>
      </c>
      <c r="C26" s="24" t="s">
        <v>45</v>
      </c>
      <c r="D26" s="143">
        <v>1</v>
      </c>
      <c r="E26" s="143">
        <v>10</v>
      </c>
      <c r="F26" s="143">
        <v>7</v>
      </c>
      <c r="G26" s="26">
        <v>238</v>
      </c>
      <c r="H26" s="26">
        <v>1</v>
      </c>
      <c r="I26" s="28">
        <v>34</v>
      </c>
      <c r="J26" s="25">
        <v>1</v>
      </c>
      <c r="K26" s="26">
        <v>15</v>
      </c>
      <c r="L26" s="26">
        <v>7</v>
      </c>
      <c r="M26" s="27">
        <v>252</v>
      </c>
      <c r="N26" s="27">
        <v>1</v>
      </c>
      <c r="O26" s="28">
        <v>36</v>
      </c>
      <c r="P26" s="25">
        <v>1</v>
      </c>
      <c r="Q26" s="26">
        <v>16</v>
      </c>
      <c r="R26" s="26">
        <v>7</v>
      </c>
      <c r="S26" s="27">
        <v>252</v>
      </c>
      <c r="T26" s="27">
        <v>1</v>
      </c>
      <c r="U26" s="28">
        <v>36</v>
      </c>
      <c r="V26" s="29"/>
      <c r="W26" s="26"/>
      <c r="X26" s="26"/>
      <c r="Y26" s="30"/>
      <c r="Z26" s="25">
        <f t="shared" si="0"/>
        <v>3</v>
      </c>
      <c r="AA26" s="31">
        <f t="shared" si="1"/>
        <v>41</v>
      </c>
      <c r="AB26" s="31">
        <f t="shared" si="5"/>
        <v>21</v>
      </c>
      <c r="AC26" s="31">
        <f>G26+M26+S26+Y26</f>
        <v>742</v>
      </c>
      <c r="AD26" s="31">
        <f t="shared" si="6"/>
        <v>3</v>
      </c>
      <c r="AE26" s="31">
        <f>I26+O26+U26+Y26</f>
        <v>106</v>
      </c>
    </row>
    <row r="27" spans="1:34" ht="21" customHeight="1">
      <c r="A27" s="175" t="s">
        <v>41</v>
      </c>
      <c r="B27" s="176"/>
      <c r="C27" s="177"/>
      <c r="D27" s="38">
        <f>SUM(D12:D26)</f>
        <v>19</v>
      </c>
      <c r="E27" s="38">
        <f>SUM(E15:E26)</f>
        <v>240</v>
      </c>
      <c r="F27" s="38">
        <f aca="true" t="shared" si="7" ref="F27:AE27">SUM(F12:F26)</f>
        <v>36</v>
      </c>
      <c r="G27" s="38">
        <f t="shared" si="7"/>
        <v>1234</v>
      </c>
      <c r="H27" s="38">
        <f t="shared" si="7"/>
        <v>10</v>
      </c>
      <c r="I27" s="38">
        <f t="shared" si="7"/>
        <v>342</v>
      </c>
      <c r="J27" s="38">
        <f t="shared" si="7"/>
        <v>9</v>
      </c>
      <c r="K27" s="38">
        <f t="shared" si="7"/>
        <v>109</v>
      </c>
      <c r="L27" s="38">
        <f t="shared" si="7"/>
        <v>45</v>
      </c>
      <c r="M27" s="38">
        <f t="shared" si="7"/>
        <v>1548</v>
      </c>
      <c r="N27" s="38">
        <f t="shared" si="7"/>
        <v>9</v>
      </c>
      <c r="O27" s="38">
        <f t="shared" si="7"/>
        <v>324</v>
      </c>
      <c r="P27" s="38">
        <f t="shared" si="7"/>
        <v>6</v>
      </c>
      <c r="Q27" s="38">
        <f t="shared" si="7"/>
        <v>83</v>
      </c>
      <c r="R27" s="38">
        <f t="shared" si="7"/>
        <v>22</v>
      </c>
      <c r="S27" s="38">
        <f t="shared" si="7"/>
        <v>792</v>
      </c>
      <c r="T27" s="38">
        <f t="shared" si="7"/>
        <v>4</v>
      </c>
      <c r="U27" s="38">
        <f t="shared" si="7"/>
        <v>144</v>
      </c>
      <c r="V27" s="38">
        <f t="shared" si="7"/>
        <v>0</v>
      </c>
      <c r="W27" s="38">
        <f t="shared" si="7"/>
        <v>0</v>
      </c>
      <c r="X27" s="38">
        <f t="shared" si="7"/>
        <v>0</v>
      </c>
      <c r="Y27" s="38">
        <f t="shared" si="7"/>
        <v>0</v>
      </c>
      <c r="Z27" s="56">
        <f t="shared" si="7"/>
        <v>34</v>
      </c>
      <c r="AA27" s="57">
        <f t="shared" si="7"/>
        <v>446</v>
      </c>
      <c r="AB27" s="57">
        <f t="shared" si="7"/>
        <v>103</v>
      </c>
      <c r="AC27" s="38">
        <f t="shared" si="7"/>
        <v>3574</v>
      </c>
      <c r="AD27" s="57">
        <f t="shared" si="7"/>
        <v>23</v>
      </c>
      <c r="AE27" s="38">
        <f t="shared" si="7"/>
        <v>844</v>
      </c>
      <c r="AF27" s="60">
        <f>AC27+AE27</f>
        <v>4418</v>
      </c>
      <c r="AG27" s="54"/>
      <c r="AH27" s="54"/>
    </row>
    <row r="28" spans="1:31" ht="20.25" customHeight="1">
      <c r="A28" s="39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</row>
    <row r="29" spans="1:32" s="2" customFormat="1" ht="16.5" customHeight="1">
      <c r="A29" s="42">
        <v>1</v>
      </c>
      <c r="B29" s="43" t="s">
        <v>10</v>
      </c>
      <c r="C29" s="44" t="s">
        <v>10</v>
      </c>
      <c r="D29" s="25">
        <v>4</v>
      </c>
      <c r="E29" s="26">
        <v>60</v>
      </c>
      <c r="F29" s="26">
        <v>6</v>
      </c>
      <c r="G29" s="27">
        <v>204</v>
      </c>
      <c r="H29" s="27">
        <v>1</v>
      </c>
      <c r="I29" s="28">
        <v>34</v>
      </c>
      <c r="J29" s="25"/>
      <c r="K29" s="26"/>
      <c r="L29" s="26"/>
      <c r="M29" s="27"/>
      <c r="N29" s="27"/>
      <c r="O29" s="28"/>
      <c r="P29" s="25"/>
      <c r="Q29" s="26"/>
      <c r="R29" s="26"/>
      <c r="S29" s="27"/>
      <c r="T29" s="27"/>
      <c r="U29" s="28"/>
      <c r="V29" s="29"/>
      <c r="W29" s="26"/>
      <c r="X29" s="26"/>
      <c r="Y29" s="30"/>
      <c r="Z29" s="25">
        <f aca="true" t="shared" si="8" ref="Z29:AA31">D29+J29+P29</f>
        <v>4</v>
      </c>
      <c r="AA29" s="31">
        <f t="shared" si="8"/>
        <v>60</v>
      </c>
      <c r="AB29" s="31">
        <f aca="true" t="shared" si="9" ref="AB29:AE31">F29+L29+R29+V29</f>
        <v>6</v>
      </c>
      <c r="AC29" s="31">
        <f t="shared" si="9"/>
        <v>204</v>
      </c>
      <c r="AD29" s="31">
        <f t="shared" si="9"/>
        <v>1</v>
      </c>
      <c r="AE29" s="31">
        <f t="shared" si="9"/>
        <v>34</v>
      </c>
      <c r="AF29" s="8"/>
    </row>
    <row r="30" spans="1:32" s="2" customFormat="1" ht="28.5" customHeight="1">
      <c r="A30" s="42"/>
      <c r="B30" s="33" t="s">
        <v>64</v>
      </c>
      <c r="C30" s="44" t="s">
        <v>88</v>
      </c>
      <c r="D30" s="25">
        <v>3</v>
      </c>
      <c r="E30" s="26">
        <v>36</v>
      </c>
      <c r="F30" s="26">
        <v>3</v>
      </c>
      <c r="G30" s="27">
        <v>102</v>
      </c>
      <c r="H30" s="27">
        <v>1</v>
      </c>
      <c r="I30" s="28">
        <v>34</v>
      </c>
      <c r="J30" s="25"/>
      <c r="K30" s="26"/>
      <c r="L30" s="26"/>
      <c r="M30" s="27"/>
      <c r="N30" s="27"/>
      <c r="O30" s="28"/>
      <c r="P30" s="25"/>
      <c r="Q30" s="26"/>
      <c r="R30" s="26"/>
      <c r="S30" s="27"/>
      <c r="T30" s="27"/>
      <c r="U30" s="28"/>
      <c r="V30" s="29"/>
      <c r="W30" s="26"/>
      <c r="X30" s="26"/>
      <c r="Y30" s="30"/>
      <c r="Z30" s="25">
        <f t="shared" si="8"/>
        <v>3</v>
      </c>
      <c r="AA30" s="31">
        <f t="shared" si="8"/>
        <v>36</v>
      </c>
      <c r="AB30" s="31">
        <f t="shared" si="9"/>
        <v>3</v>
      </c>
      <c r="AC30" s="31">
        <f t="shared" si="9"/>
        <v>102</v>
      </c>
      <c r="AD30" s="31">
        <f t="shared" si="9"/>
        <v>1</v>
      </c>
      <c r="AE30" s="31">
        <f t="shared" si="9"/>
        <v>34</v>
      </c>
      <c r="AF30" s="8"/>
    </row>
    <row r="31" spans="1:32" s="2" customFormat="1" ht="16.5" customHeight="1">
      <c r="A31" s="189">
        <v>2</v>
      </c>
      <c r="B31" s="45" t="s">
        <v>12</v>
      </c>
      <c r="C31" s="44" t="s">
        <v>36</v>
      </c>
      <c r="D31" s="25">
        <v>1</v>
      </c>
      <c r="E31" s="26">
        <v>13</v>
      </c>
      <c r="F31" s="26">
        <v>9</v>
      </c>
      <c r="G31" s="27">
        <v>306</v>
      </c>
      <c r="H31" s="27">
        <v>1</v>
      </c>
      <c r="I31" s="26">
        <v>34</v>
      </c>
      <c r="J31" s="25">
        <v>1</v>
      </c>
      <c r="K31" s="26">
        <v>10</v>
      </c>
      <c r="L31" s="26">
        <v>5</v>
      </c>
      <c r="M31" s="27">
        <v>180</v>
      </c>
      <c r="N31" s="27">
        <v>1</v>
      </c>
      <c r="O31" s="28">
        <v>36</v>
      </c>
      <c r="P31" s="25"/>
      <c r="Q31" s="26"/>
      <c r="R31" s="26"/>
      <c r="S31" s="27"/>
      <c r="T31" s="27"/>
      <c r="U31" s="28"/>
      <c r="V31" s="29"/>
      <c r="W31" s="26"/>
      <c r="X31" s="26"/>
      <c r="Y31" s="30"/>
      <c r="Z31" s="25">
        <f t="shared" si="8"/>
        <v>2</v>
      </c>
      <c r="AA31" s="31">
        <f t="shared" si="8"/>
        <v>23</v>
      </c>
      <c r="AB31" s="31">
        <f t="shared" si="9"/>
        <v>14</v>
      </c>
      <c r="AC31" s="31">
        <f t="shared" si="9"/>
        <v>486</v>
      </c>
      <c r="AD31" s="31">
        <f t="shared" si="9"/>
        <v>2</v>
      </c>
      <c r="AE31" s="31">
        <f t="shared" si="9"/>
        <v>70</v>
      </c>
      <c r="AF31" s="8"/>
    </row>
    <row r="32" spans="1:37" s="2" customFormat="1" ht="16.5" customHeight="1">
      <c r="A32" s="190"/>
      <c r="B32" s="46"/>
      <c r="C32" s="44" t="s">
        <v>70</v>
      </c>
      <c r="D32" s="25"/>
      <c r="E32" s="26"/>
      <c r="F32" s="26">
        <v>9</v>
      </c>
      <c r="G32" s="27">
        <v>306</v>
      </c>
      <c r="H32" s="27">
        <v>1</v>
      </c>
      <c r="I32" s="26">
        <v>34</v>
      </c>
      <c r="J32" s="25"/>
      <c r="K32" s="26"/>
      <c r="L32" s="26">
        <v>5</v>
      </c>
      <c r="M32" s="27">
        <v>180</v>
      </c>
      <c r="N32" s="27">
        <v>1</v>
      </c>
      <c r="O32" s="28">
        <v>36</v>
      </c>
      <c r="P32" s="25"/>
      <c r="Q32" s="26"/>
      <c r="R32" s="26"/>
      <c r="S32" s="27"/>
      <c r="T32" s="27"/>
      <c r="U32" s="28"/>
      <c r="V32" s="29"/>
      <c r="W32" s="26"/>
      <c r="X32" s="26"/>
      <c r="Y32" s="30"/>
      <c r="Z32" s="25">
        <v>0</v>
      </c>
      <c r="AA32" s="31">
        <v>0</v>
      </c>
      <c r="AB32" s="26">
        <v>5</v>
      </c>
      <c r="AC32" s="27">
        <v>180</v>
      </c>
      <c r="AD32" s="27">
        <v>1</v>
      </c>
      <c r="AE32" s="28">
        <v>36</v>
      </c>
      <c r="AG32" s="55"/>
      <c r="AH32" s="55"/>
      <c r="AI32" s="55"/>
      <c r="AJ32" s="55"/>
      <c r="AK32" s="55"/>
    </row>
    <row r="33" spans="1:37" ht="21" customHeight="1">
      <c r="A33" s="175" t="s">
        <v>18</v>
      </c>
      <c r="B33" s="176"/>
      <c r="C33" s="177"/>
      <c r="D33" s="38">
        <f aca="true" t="shared" si="10" ref="D33:AE33">SUM(D29:D32)</f>
        <v>8</v>
      </c>
      <c r="E33" s="38">
        <f t="shared" si="10"/>
        <v>109</v>
      </c>
      <c r="F33" s="38">
        <f t="shared" si="10"/>
        <v>27</v>
      </c>
      <c r="G33" s="38">
        <f t="shared" si="10"/>
        <v>918</v>
      </c>
      <c r="H33" s="38">
        <f t="shared" si="10"/>
        <v>4</v>
      </c>
      <c r="I33" s="38">
        <f t="shared" si="10"/>
        <v>136</v>
      </c>
      <c r="J33" s="38">
        <f t="shared" si="10"/>
        <v>1</v>
      </c>
      <c r="K33" s="38">
        <f t="shared" si="10"/>
        <v>10</v>
      </c>
      <c r="L33" s="38">
        <f t="shared" si="10"/>
        <v>10</v>
      </c>
      <c r="M33" s="38">
        <f t="shared" si="10"/>
        <v>360</v>
      </c>
      <c r="N33" s="38">
        <f t="shared" si="10"/>
        <v>2</v>
      </c>
      <c r="O33" s="38">
        <f t="shared" si="10"/>
        <v>72</v>
      </c>
      <c r="P33" s="38">
        <f t="shared" si="10"/>
        <v>0</v>
      </c>
      <c r="Q33" s="38">
        <f t="shared" si="10"/>
        <v>0</v>
      </c>
      <c r="R33" s="38">
        <f t="shared" si="10"/>
        <v>0</v>
      </c>
      <c r="S33" s="38">
        <f t="shared" si="10"/>
        <v>0</v>
      </c>
      <c r="T33" s="38">
        <f t="shared" si="10"/>
        <v>0</v>
      </c>
      <c r="U33" s="38">
        <f t="shared" si="10"/>
        <v>0</v>
      </c>
      <c r="V33" s="38">
        <f t="shared" si="10"/>
        <v>0</v>
      </c>
      <c r="W33" s="38">
        <f t="shared" si="10"/>
        <v>0</v>
      </c>
      <c r="X33" s="38">
        <f t="shared" si="10"/>
        <v>0</v>
      </c>
      <c r="Y33" s="38">
        <f t="shared" si="10"/>
        <v>0</v>
      </c>
      <c r="Z33" s="38">
        <f t="shared" si="10"/>
        <v>9</v>
      </c>
      <c r="AA33" s="38">
        <f t="shared" si="10"/>
        <v>119</v>
      </c>
      <c r="AB33" s="38">
        <f t="shared" si="10"/>
        <v>28</v>
      </c>
      <c r="AC33" s="38">
        <f t="shared" si="10"/>
        <v>972</v>
      </c>
      <c r="AD33" s="38">
        <f t="shared" si="10"/>
        <v>5</v>
      </c>
      <c r="AE33" s="38">
        <f t="shared" si="10"/>
        <v>174</v>
      </c>
      <c r="AF33" s="59">
        <f>AC33+AE33</f>
        <v>1146</v>
      </c>
      <c r="AG33" s="54"/>
      <c r="AH33" s="54"/>
      <c r="AI33" s="54"/>
      <c r="AJ33" s="54"/>
      <c r="AK33" s="54"/>
    </row>
    <row r="34" spans="1:32" ht="20.25" customHeight="1">
      <c r="A34" s="39" t="s">
        <v>43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3"/>
    </row>
    <row r="35" spans="1:32" s="2" customFormat="1" ht="16.5" customHeight="1">
      <c r="A35" s="34">
        <v>1</v>
      </c>
      <c r="B35" s="35" t="s">
        <v>53</v>
      </c>
      <c r="C35" s="44" t="s">
        <v>53</v>
      </c>
      <c r="D35" s="25">
        <v>1</v>
      </c>
      <c r="E35" s="26">
        <v>14</v>
      </c>
      <c r="F35" s="26">
        <v>3</v>
      </c>
      <c r="G35" s="27">
        <v>102</v>
      </c>
      <c r="H35" s="27">
        <v>1</v>
      </c>
      <c r="I35" s="28">
        <v>34</v>
      </c>
      <c r="J35" s="25">
        <v>1</v>
      </c>
      <c r="K35" s="26">
        <v>10</v>
      </c>
      <c r="L35" s="26">
        <v>5</v>
      </c>
      <c r="M35" s="27">
        <v>180</v>
      </c>
      <c r="N35" s="27">
        <v>1</v>
      </c>
      <c r="O35" s="28">
        <v>36</v>
      </c>
      <c r="P35" s="25"/>
      <c r="Q35" s="26"/>
      <c r="R35" s="26"/>
      <c r="S35" s="27"/>
      <c r="T35" s="27"/>
      <c r="U35" s="28"/>
      <c r="V35" s="29"/>
      <c r="W35" s="26"/>
      <c r="X35" s="26"/>
      <c r="Y35" s="30"/>
      <c r="Z35" s="25">
        <f aca="true" t="shared" si="11" ref="Z35:AA37">D35+J35+P35</f>
        <v>2</v>
      </c>
      <c r="AA35" s="26">
        <f t="shared" si="11"/>
        <v>24</v>
      </c>
      <c r="AB35" s="26">
        <f aca="true" t="shared" si="12" ref="AB35:AE37">F35+L35+R35+V35</f>
        <v>8</v>
      </c>
      <c r="AC35" s="27">
        <f t="shared" si="12"/>
        <v>282</v>
      </c>
      <c r="AD35" s="27">
        <f t="shared" si="12"/>
        <v>2</v>
      </c>
      <c r="AE35" s="28">
        <f t="shared" si="12"/>
        <v>70</v>
      </c>
      <c r="AF35" s="8"/>
    </row>
    <row r="36" spans="1:32" s="2" customFormat="1" ht="16.5" customHeight="1">
      <c r="A36" s="42"/>
      <c r="B36" s="35" t="s">
        <v>61</v>
      </c>
      <c r="C36" s="44" t="s">
        <v>62</v>
      </c>
      <c r="D36" s="25">
        <v>2</v>
      </c>
      <c r="E36" s="26">
        <v>21</v>
      </c>
      <c r="F36" s="26">
        <v>8</v>
      </c>
      <c r="G36" s="27">
        <v>272</v>
      </c>
      <c r="H36" s="27">
        <v>1</v>
      </c>
      <c r="I36" s="28">
        <v>34</v>
      </c>
      <c r="J36" s="25"/>
      <c r="K36" s="26"/>
      <c r="L36" s="26"/>
      <c r="M36" s="27"/>
      <c r="N36" s="27"/>
      <c r="O36" s="28"/>
      <c r="P36" s="25"/>
      <c r="Q36" s="26"/>
      <c r="R36" s="26"/>
      <c r="S36" s="27"/>
      <c r="T36" s="27"/>
      <c r="U36" s="28"/>
      <c r="V36" s="29"/>
      <c r="W36" s="26"/>
      <c r="X36" s="26"/>
      <c r="Y36" s="30"/>
      <c r="Z36" s="25">
        <f t="shared" si="11"/>
        <v>2</v>
      </c>
      <c r="AA36" s="26">
        <v>21</v>
      </c>
      <c r="AB36" s="26">
        <f t="shared" si="12"/>
        <v>8</v>
      </c>
      <c r="AC36" s="27">
        <f t="shared" si="12"/>
        <v>272</v>
      </c>
      <c r="AD36" s="27">
        <f t="shared" si="12"/>
        <v>1</v>
      </c>
      <c r="AE36" s="28">
        <f t="shared" si="12"/>
        <v>34</v>
      </c>
      <c r="AF36" s="8"/>
    </row>
    <row r="37" spans="1:32" s="2" customFormat="1" ht="16.5" customHeight="1">
      <c r="A37" s="42"/>
      <c r="B37" s="35" t="s">
        <v>23</v>
      </c>
      <c r="C37" s="44" t="s">
        <v>23</v>
      </c>
      <c r="D37" s="25">
        <v>2</v>
      </c>
      <c r="E37" s="26">
        <v>30</v>
      </c>
      <c r="F37" s="26">
        <v>8</v>
      </c>
      <c r="G37" s="27">
        <v>102</v>
      </c>
      <c r="H37" s="27">
        <v>1</v>
      </c>
      <c r="I37" s="28">
        <v>34</v>
      </c>
      <c r="J37" s="25"/>
      <c r="K37" s="26"/>
      <c r="L37" s="26"/>
      <c r="M37" s="27"/>
      <c r="N37" s="27"/>
      <c r="O37" s="28"/>
      <c r="P37" s="25"/>
      <c r="Q37" s="26"/>
      <c r="R37" s="26"/>
      <c r="S37" s="27"/>
      <c r="T37" s="27"/>
      <c r="U37" s="28"/>
      <c r="V37" s="29"/>
      <c r="W37" s="26"/>
      <c r="X37" s="26"/>
      <c r="Y37" s="30"/>
      <c r="Z37" s="25">
        <f t="shared" si="11"/>
        <v>2</v>
      </c>
      <c r="AA37" s="26">
        <f t="shared" si="11"/>
        <v>30</v>
      </c>
      <c r="AB37" s="26">
        <f t="shared" si="12"/>
        <v>8</v>
      </c>
      <c r="AC37" s="27">
        <f t="shared" si="12"/>
        <v>102</v>
      </c>
      <c r="AD37" s="27">
        <f t="shared" si="12"/>
        <v>1</v>
      </c>
      <c r="AE37" s="28">
        <f t="shared" si="12"/>
        <v>34</v>
      </c>
      <c r="AF37" s="8"/>
    </row>
    <row r="38" spans="1:32" ht="21" customHeight="1">
      <c r="A38" s="175" t="s">
        <v>42</v>
      </c>
      <c r="B38" s="176"/>
      <c r="C38" s="177"/>
      <c r="D38" s="47">
        <f aca="true" t="shared" si="13" ref="D38:AE38">SUM(D35:D37)</f>
        <v>5</v>
      </c>
      <c r="E38" s="47">
        <f t="shared" si="13"/>
        <v>65</v>
      </c>
      <c r="F38" s="47">
        <f t="shared" si="13"/>
        <v>19</v>
      </c>
      <c r="G38" s="47">
        <f t="shared" si="13"/>
        <v>476</v>
      </c>
      <c r="H38" s="47">
        <f t="shared" si="13"/>
        <v>3</v>
      </c>
      <c r="I38" s="47">
        <f t="shared" si="13"/>
        <v>102</v>
      </c>
      <c r="J38" s="47">
        <f t="shared" si="13"/>
        <v>1</v>
      </c>
      <c r="K38" s="47">
        <f t="shared" si="13"/>
        <v>10</v>
      </c>
      <c r="L38" s="47">
        <f t="shared" si="13"/>
        <v>5</v>
      </c>
      <c r="M38" s="47">
        <f t="shared" si="13"/>
        <v>180</v>
      </c>
      <c r="N38" s="47">
        <f t="shared" si="13"/>
        <v>1</v>
      </c>
      <c r="O38" s="47">
        <f t="shared" si="13"/>
        <v>36</v>
      </c>
      <c r="P38" s="47">
        <f t="shared" si="13"/>
        <v>0</v>
      </c>
      <c r="Q38" s="47">
        <f t="shared" si="13"/>
        <v>0</v>
      </c>
      <c r="R38" s="47">
        <f t="shared" si="13"/>
        <v>0</v>
      </c>
      <c r="S38" s="47">
        <f t="shared" si="13"/>
        <v>0</v>
      </c>
      <c r="T38" s="47">
        <f t="shared" si="13"/>
        <v>0</v>
      </c>
      <c r="U38" s="47">
        <f t="shared" si="13"/>
        <v>0</v>
      </c>
      <c r="V38" s="47">
        <f t="shared" si="13"/>
        <v>0</v>
      </c>
      <c r="W38" s="47">
        <f t="shared" si="13"/>
        <v>0</v>
      </c>
      <c r="X38" s="47">
        <f t="shared" si="13"/>
        <v>0</v>
      </c>
      <c r="Y38" s="47">
        <f t="shared" si="13"/>
        <v>0</v>
      </c>
      <c r="Z38" s="47">
        <f t="shared" si="13"/>
        <v>6</v>
      </c>
      <c r="AA38" s="47">
        <f t="shared" si="13"/>
        <v>75</v>
      </c>
      <c r="AB38" s="47">
        <f t="shared" si="13"/>
        <v>24</v>
      </c>
      <c r="AC38" s="47">
        <f t="shared" si="13"/>
        <v>656</v>
      </c>
      <c r="AD38" s="47">
        <f t="shared" si="13"/>
        <v>4</v>
      </c>
      <c r="AE38" s="47">
        <f t="shared" si="13"/>
        <v>138</v>
      </c>
      <c r="AF38" s="59">
        <f>AC38+AE38</f>
        <v>794</v>
      </c>
    </row>
    <row r="39" spans="1:32" ht="20.25" customHeight="1">
      <c r="A39" s="48" t="s">
        <v>44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2"/>
      <c r="AF39" s="3"/>
    </row>
    <row r="40" spans="1:32" s="2" customFormat="1" ht="23.25" customHeight="1">
      <c r="A40" s="15">
        <v>1</v>
      </c>
      <c r="B40" s="45" t="s">
        <v>16</v>
      </c>
      <c r="C40" s="44" t="s">
        <v>35</v>
      </c>
      <c r="D40" s="25">
        <v>1</v>
      </c>
      <c r="E40" s="26">
        <v>17</v>
      </c>
      <c r="F40" s="26">
        <v>3</v>
      </c>
      <c r="G40" s="27">
        <v>102</v>
      </c>
      <c r="H40" s="27">
        <v>1</v>
      </c>
      <c r="I40" s="28">
        <v>34</v>
      </c>
      <c r="J40" s="25">
        <v>2</v>
      </c>
      <c r="K40" s="26">
        <v>24</v>
      </c>
      <c r="L40" s="26">
        <v>5</v>
      </c>
      <c r="M40" s="27">
        <v>180</v>
      </c>
      <c r="N40" s="27">
        <v>1</v>
      </c>
      <c r="O40" s="28">
        <v>36</v>
      </c>
      <c r="P40" s="25">
        <v>1</v>
      </c>
      <c r="Q40" s="26">
        <v>13</v>
      </c>
      <c r="R40" s="26">
        <v>5</v>
      </c>
      <c r="S40" s="27">
        <v>180</v>
      </c>
      <c r="T40" s="27">
        <v>1</v>
      </c>
      <c r="U40" s="28">
        <v>36</v>
      </c>
      <c r="V40" s="29"/>
      <c r="W40" s="26"/>
      <c r="X40" s="26"/>
      <c r="Y40" s="30"/>
      <c r="Z40" s="25">
        <f>D40+J40+P40</f>
        <v>4</v>
      </c>
      <c r="AA40" s="31">
        <f>E40+K40+Q40</f>
        <v>54</v>
      </c>
      <c r="AB40" s="31">
        <f>F40+L40+R40+V40</f>
        <v>13</v>
      </c>
      <c r="AC40" s="31">
        <f>G40+M40+S40+W40</f>
        <v>462</v>
      </c>
      <c r="AD40" s="31">
        <f>H40+N40+T40+X40</f>
        <v>3</v>
      </c>
      <c r="AE40" s="31">
        <f>I40+O40+U40+Y40</f>
        <v>106</v>
      </c>
      <c r="AF40" s="8"/>
    </row>
    <row r="41" spans="1:32" ht="21" customHeight="1">
      <c r="A41" s="175" t="s">
        <v>17</v>
      </c>
      <c r="B41" s="176"/>
      <c r="C41" s="177"/>
      <c r="D41" s="38">
        <f aca="true" t="shared" si="14" ref="D41:W41">SUM(D40:D40)</f>
        <v>1</v>
      </c>
      <c r="E41" s="38">
        <f t="shared" si="14"/>
        <v>17</v>
      </c>
      <c r="F41" s="38">
        <f t="shared" si="14"/>
        <v>3</v>
      </c>
      <c r="G41" s="38">
        <f t="shared" si="14"/>
        <v>102</v>
      </c>
      <c r="H41" s="38">
        <f t="shared" si="14"/>
        <v>1</v>
      </c>
      <c r="I41" s="38">
        <f t="shared" si="14"/>
        <v>34</v>
      </c>
      <c r="J41" s="38">
        <f t="shared" si="14"/>
        <v>2</v>
      </c>
      <c r="K41" s="38">
        <f t="shared" si="14"/>
        <v>24</v>
      </c>
      <c r="L41" s="38">
        <f t="shared" si="14"/>
        <v>5</v>
      </c>
      <c r="M41" s="38">
        <f t="shared" si="14"/>
        <v>180</v>
      </c>
      <c r="N41" s="38">
        <f t="shared" si="14"/>
        <v>1</v>
      </c>
      <c r="O41" s="38">
        <f t="shared" si="14"/>
        <v>36</v>
      </c>
      <c r="P41" s="38">
        <f t="shared" si="14"/>
        <v>1</v>
      </c>
      <c r="Q41" s="38">
        <f t="shared" si="14"/>
        <v>13</v>
      </c>
      <c r="R41" s="38">
        <f t="shared" si="14"/>
        <v>5</v>
      </c>
      <c r="S41" s="38">
        <f t="shared" si="14"/>
        <v>180</v>
      </c>
      <c r="T41" s="38">
        <f t="shared" si="14"/>
        <v>1</v>
      </c>
      <c r="U41" s="38">
        <f t="shared" si="14"/>
        <v>36</v>
      </c>
      <c r="V41" s="38">
        <f t="shared" si="14"/>
        <v>0</v>
      </c>
      <c r="W41" s="38">
        <f t="shared" si="14"/>
        <v>0</v>
      </c>
      <c r="X41" s="38"/>
      <c r="Y41" s="38">
        <f aca="true" t="shared" si="15" ref="Y41:AE41">SUM(Y40:Y40)</f>
        <v>0</v>
      </c>
      <c r="Z41" s="38">
        <f t="shared" si="15"/>
        <v>4</v>
      </c>
      <c r="AA41" s="38">
        <f t="shared" si="15"/>
        <v>54</v>
      </c>
      <c r="AB41" s="38">
        <f t="shared" si="15"/>
        <v>13</v>
      </c>
      <c r="AC41" s="38">
        <f t="shared" si="15"/>
        <v>462</v>
      </c>
      <c r="AD41" s="38">
        <f t="shared" si="15"/>
        <v>3</v>
      </c>
      <c r="AE41" s="38">
        <f t="shared" si="15"/>
        <v>106</v>
      </c>
      <c r="AF41" s="59">
        <f>AC41+AE41</f>
        <v>568</v>
      </c>
    </row>
    <row r="42" spans="1:32" ht="20.25" customHeight="1">
      <c r="A42" s="39" t="s">
        <v>71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3"/>
    </row>
    <row r="43" spans="1:32" s="2" customFormat="1" ht="27.75" customHeight="1">
      <c r="A43" s="15">
        <v>1</v>
      </c>
      <c r="B43" s="35" t="s">
        <v>24</v>
      </c>
      <c r="C43" s="36" t="s">
        <v>24</v>
      </c>
      <c r="D43" s="25">
        <v>3</v>
      </c>
      <c r="E43" s="26">
        <v>31</v>
      </c>
      <c r="F43" s="26">
        <v>3</v>
      </c>
      <c r="G43" s="27">
        <v>102</v>
      </c>
      <c r="H43" s="27">
        <v>1</v>
      </c>
      <c r="I43" s="28">
        <v>34</v>
      </c>
      <c r="J43" s="25">
        <v>3</v>
      </c>
      <c r="K43" s="26">
        <v>38</v>
      </c>
      <c r="L43" s="26">
        <v>9</v>
      </c>
      <c r="M43" s="27">
        <v>324</v>
      </c>
      <c r="N43" s="27">
        <v>1</v>
      </c>
      <c r="O43" s="28">
        <v>36</v>
      </c>
      <c r="P43" s="25"/>
      <c r="Q43" s="26"/>
      <c r="R43" s="26"/>
      <c r="S43" s="27"/>
      <c r="T43" s="27"/>
      <c r="U43" s="28"/>
      <c r="V43" s="29"/>
      <c r="W43" s="26"/>
      <c r="X43" s="26"/>
      <c r="Y43" s="30"/>
      <c r="Z43" s="25">
        <f aca="true" t="shared" si="16" ref="Z43:AA46">D43+J43+P43</f>
        <v>6</v>
      </c>
      <c r="AA43" s="31">
        <f t="shared" si="16"/>
        <v>69</v>
      </c>
      <c r="AB43" s="31">
        <f aca="true" t="shared" si="17" ref="AB43:AE47">F43+L43+R43+V43</f>
        <v>12</v>
      </c>
      <c r="AC43" s="31">
        <f t="shared" si="17"/>
        <v>426</v>
      </c>
      <c r="AD43" s="31">
        <f t="shared" si="17"/>
        <v>2</v>
      </c>
      <c r="AE43" s="31">
        <f t="shared" si="17"/>
        <v>70</v>
      </c>
      <c r="AF43" s="8"/>
    </row>
    <row r="44" spans="1:32" s="2" customFormat="1" ht="30" customHeight="1">
      <c r="A44" s="15">
        <v>2</v>
      </c>
      <c r="B44" s="45" t="s">
        <v>11</v>
      </c>
      <c r="C44" s="44" t="s">
        <v>38</v>
      </c>
      <c r="D44" s="25">
        <v>6</v>
      </c>
      <c r="E44" s="26">
        <v>66</v>
      </c>
      <c r="F44" s="26">
        <v>5</v>
      </c>
      <c r="G44" s="27">
        <v>160</v>
      </c>
      <c r="H44" s="27">
        <v>1</v>
      </c>
      <c r="I44" s="28">
        <v>32</v>
      </c>
      <c r="J44" s="25"/>
      <c r="K44" s="26"/>
      <c r="L44" s="26"/>
      <c r="M44" s="27"/>
      <c r="N44" s="27"/>
      <c r="O44" s="28"/>
      <c r="P44" s="25"/>
      <c r="Q44" s="26"/>
      <c r="R44" s="26"/>
      <c r="S44" s="27"/>
      <c r="T44" s="27"/>
      <c r="U44" s="28"/>
      <c r="V44" s="29"/>
      <c r="W44" s="26"/>
      <c r="X44" s="26"/>
      <c r="Y44" s="30"/>
      <c r="Z44" s="25">
        <f t="shared" si="16"/>
        <v>6</v>
      </c>
      <c r="AA44" s="31">
        <f t="shared" si="16"/>
        <v>66</v>
      </c>
      <c r="AB44" s="31">
        <f t="shared" si="17"/>
        <v>5</v>
      </c>
      <c r="AC44" s="31">
        <f t="shared" si="17"/>
        <v>160</v>
      </c>
      <c r="AD44" s="31">
        <f t="shared" si="17"/>
        <v>1</v>
      </c>
      <c r="AE44" s="31">
        <f t="shared" si="17"/>
        <v>32</v>
      </c>
      <c r="AF44" s="8" t="s">
        <v>76</v>
      </c>
    </row>
    <row r="45" spans="1:32" s="2" customFormat="1" ht="30" customHeight="1">
      <c r="A45" s="23">
        <v>3</v>
      </c>
      <c r="B45" s="33" t="s">
        <v>21</v>
      </c>
      <c r="C45" s="44" t="s">
        <v>87</v>
      </c>
      <c r="D45" s="25">
        <v>8</v>
      </c>
      <c r="E45" s="26">
        <v>88</v>
      </c>
      <c r="F45" s="26">
        <v>5</v>
      </c>
      <c r="G45" s="27">
        <v>160</v>
      </c>
      <c r="H45" s="27">
        <v>1</v>
      </c>
      <c r="I45" s="28">
        <v>32</v>
      </c>
      <c r="J45" s="25"/>
      <c r="K45" s="26"/>
      <c r="L45" s="26"/>
      <c r="M45" s="27"/>
      <c r="N45" s="27"/>
      <c r="O45" s="28"/>
      <c r="P45" s="25"/>
      <c r="Q45" s="26"/>
      <c r="R45" s="26"/>
      <c r="S45" s="27"/>
      <c r="T45" s="27"/>
      <c r="U45" s="28"/>
      <c r="V45" s="29"/>
      <c r="W45" s="26"/>
      <c r="X45" s="26"/>
      <c r="Y45" s="30"/>
      <c r="Z45" s="25">
        <f t="shared" si="16"/>
        <v>8</v>
      </c>
      <c r="AA45" s="31">
        <f t="shared" si="16"/>
        <v>88</v>
      </c>
      <c r="AB45" s="31">
        <f t="shared" si="17"/>
        <v>5</v>
      </c>
      <c r="AC45" s="31">
        <f t="shared" si="17"/>
        <v>160</v>
      </c>
      <c r="AD45" s="31">
        <f t="shared" si="17"/>
        <v>1</v>
      </c>
      <c r="AE45" s="31">
        <f t="shared" si="17"/>
        <v>32</v>
      </c>
      <c r="AF45" s="8" t="s">
        <v>76</v>
      </c>
    </row>
    <row r="46" spans="1:32" s="2" customFormat="1" ht="26.25" customHeight="1">
      <c r="A46" s="49">
        <v>4</v>
      </c>
      <c r="B46" s="35" t="s">
        <v>8</v>
      </c>
      <c r="C46" s="44" t="s">
        <v>37</v>
      </c>
      <c r="D46" s="25">
        <v>10</v>
      </c>
      <c r="E46" s="26">
        <v>110</v>
      </c>
      <c r="F46" s="26">
        <v>5</v>
      </c>
      <c r="G46" s="27">
        <v>160</v>
      </c>
      <c r="H46" s="27">
        <v>1</v>
      </c>
      <c r="I46" s="28">
        <v>32</v>
      </c>
      <c r="J46" s="25"/>
      <c r="K46" s="26"/>
      <c r="L46" s="26"/>
      <c r="M46" s="27"/>
      <c r="N46" s="27"/>
      <c r="O46" s="28"/>
      <c r="P46" s="25"/>
      <c r="Q46" s="26"/>
      <c r="R46" s="26"/>
      <c r="S46" s="27"/>
      <c r="T46" s="27"/>
      <c r="U46" s="28"/>
      <c r="V46" s="29"/>
      <c r="W46" s="26"/>
      <c r="X46" s="26"/>
      <c r="Y46" s="28"/>
      <c r="Z46" s="25">
        <f t="shared" si="16"/>
        <v>10</v>
      </c>
      <c r="AA46" s="31">
        <f t="shared" si="16"/>
        <v>110</v>
      </c>
      <c r="AB46" s="31">
        <f t="shared" si="17"/>
        <v>5</v>
      </c>
      <c r="AC46" s="31">
        <f t="shared" si="17"/>
        <v>160</v>
      </c>
      <c r="AD46" s="31">
        <f t="shared" si="17"/>
        <v>1</v>
      </c>
      <c r="AE46" s="31">
        <f t="shared" si="17"/>
        <v>32</v>
      </c>
      <c r="AF46" s="8" t="s">
        <v>76</v>
      </c>
    </row>
    <row r="47" spans="1:32" s="2" customFormat="1" ht="26.25" customHeight="1">
      <c r="A47" s="15">
        <v>6</v>
      </c>
      <c r="B47" s="35" t="s">
        <v>81</v>
      </c>
      <c r="C47" s="117" t="s">
        <v>81</v>
      </c>
      <c r="D47" s="29">
        <v>4</v>
      </c>
      <c r="E47" s="26">
        <v>48</v>
      </c>
      <c r="F47" s="26">
        <v>3</v>
      </c>
      <c r="G47" s="27">
        <v>102</v>
      </c>
      <c r="H47" s="27">
        <v>1</v>
      </c>
      <c r="I47" s="27">
        <v>34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5">
        <f>D47+J47+P47</f>
        <v>4</v>
      </c>
      <c r="AA47" s="31">
        <f>E47+K47+Q47</f>
        <v>48</v>
      </c>
      <c r="AB47" s="26">
        <v>4</v>
      </c>
      <c r="AC47" s="31">
        <f t="shared" si="17"/>
        <v>102</v>
      </c>
      <c r="AD47" s="31">
        <f>H47+N47+T47+X47</f>
        <v>1</v>
      </c>
      <c r="AE47" s="31">
        <f>I47+O47+U47+Y47</f>
        <v>34</v>
      </c>
      <c r="AF47" s="8"/>
    </row>
    <row r="48" spans="1:33" ht="21" customHeight="1">
      <c r="A48" s="175" t="s">
        <v>72</v>
      </c>
      <c r="B48" s="176"/>
      <c r="C48" s="177"/>
      <c r="D48" s="38">
        <v>31</v>
      </c>
      <c r="E48" s="38">
        <f>SUM(E43:E47)</f>
        <v>343</v>
      </c>
      <c r="F48" s="38">
        <f>SUM(F43:F47)</f>
        <v>21</v>
      </c>
      <c r="G48" s="38">
        <f>SUM(G43:G47)</f>
        <v>684</v>
      </c>
      <c r="H48" s="38">
        <f>SUM(H43:H47)</f>
        <v>5</v>
      </c>
      <c r="I48" s="38">
        <f>SUM(I43:I47)</f>
        <v>164</v>
      </c>
      <c r="J48" s="38">
        <f aca="true" t="shared" si="18" ref="J48:Y48">SUM(J43:J45)</f>
        <v>3</v>
      </c>
      <c r="K48" s="38">
        <f t="shared" si="18"/>
        <v>38</v>
      </c>
      <c r="L48" s="38">
        <f t="shared" si="18"/>
        <v>9</v>
      </c>
      <c r="M48" s="38">
        <f t="shared" si="18"/>
        <v>324</v>
      </c>
      <c r="N48" s="38">
        <f t="shared" si="18"/>
        <v>1</v>
      </c>
      <c r="O48" s="38">
        <f t="shared" si="18"/>
        <v>36</v>
      </c>
      <c r="P48" s="38">
        <f t="shared" si="18"/>
        <v>0</v>
      </c>
      <c r="Q48" s="38">
        <f t="shared" si="18"/>
        <v>0</v>
      </c>
      <c r="R48" s="38">
        <f t="shared" si="18"/>
        <v>0</v>
      </c>
      <c r="S48" s="38">
        <f t="shared" si="18"/>
        <v>0</v>
      </c>
      <c r="T48" s="38">
        <f t="shared" si="18"/>
        <v>0</v>
      </c>
      <c r="U48" s="38">
        <f t="shared" si="18"/>
        <v>0</v>
      </c>
      <c r="V48" s="38">
        <f t="shared" si="18"/>
        <v>0</v>
      </c>
      <c r="W48" s="38">
        <f t="shared" si="18"/>
        <v>0</v>
      </c>
      <c r="X48" s="38">
        <f t="shared" si="18"/>
        <v>0</v>
      </c>
      <c r="Y48" s="38">
        <f t="shared" si="18"/>
        <v>0</v>
      </c>
      <c r="Z48" s="38">
        <v>34</v>
      </c>
      <c r="AA48" s="38">
        <f>SUM(AA43:AA47)</f>
        <v>381</v>
      </c>
      <c r="AB48" s="38">
        <f>SUM(AB43:AB47)</f>
        <v>31</v>
      </c>
      <c r="AC48" s="38">
        <f>SUM(AC43:AC47)</f>
        <v>1008</v>
      </c>
      <c r="AD48" s="38">
        <f>SUM(AD43:AD47)</f>
        <v>6</v>
      </c>
      <c r="AE48" s="38">
        <f>SUM(AE43:AE47)</f>
        <v>200</v>
      </c>
      <c r="AF48" s="59">
        <f>AC48+AE48</f>
        <v>1208</v>
      </c>
      <c r="AG48" s="1" t="s">
        <v>9</v>
      </c>
    </row>
    <row r="49" spans="1:32" ht="18.75" customHeight="1">
      <c r="A49" s="178" t="s">
        <v>19</v>
      </c>
      <c r="B49" s="179"/>
      <c r="C49" s="180"/>
      <c r="D49" s="50">
        <f aca="true" t="shared" si="19" ref="D49:AE49">D27+D33+D38+D41+D48</f>
        <v>64</v>
      </c>
      <c r="E49" s="50">
        <f t="shared" si="19"/>
        <v>774</v>
      </c>
      <c r="F49" s="50">
        <f t="shared" si="19"/>
        <v>106</v>
      </c>
      <c r="G49" s="50">
        <f t="shared" si="19"/>
        <v>3414</v>
      </c>
      <c r="H49" s="50">
        <f t="shared" si="19"/>
        <v>23</v>
      </c>
      <c r="I49" s="50">
        <f t="shared" si="19"/>
        <v>778</v>
      </c>
      <c r="J49" s="50">
        <f t="shared" si="19"/>
        <v>16</v>
      </c>
      <c r="K49" s="50">
        <f t="shared" si="19"/>
        <v>191</v>
      </c>
      <c r="L49" s="50">
        <f t="shared" si="19"/>
        <v>74</v>
      </c>
      <c r="M49" s="50">
        <f t="shared" si="19"/>
        <v>2592</v>
      </c>
      <c r="N49" s="50">
        <f t="shared" si="19"/>
        <v>14</v>
      </c>
      <c r="O49" s="50">
        <f t="shared" si="19"/>
        <v>504</v>
      </c>
      <c r="P49" s="50">
        <f t="shared" si="19"/>
        <v>7</v>
      </c>
      <c r="Q49" s="50">
        <f t="shared" si="19"/>
        <v>96</v>
      </c>
      <c r="R49" s="50">
        <f t="shared" si="19"/>
        <v>27</v>
      </c>
      <c r="S49" s="50">
        <f t="shared" si="19"/>
        <v>972</v>
      </c>
      <c r="T49" s="50">
        <f t="shared" si="19"/>
        <v>5</v>
      </c>
      <c r="U49" s="50">
        <f t="shared" si="19"/>
        <v>180</v>
      </c>
      <c r="V49" s="50">
        <f t="shared" si="19"/>
        <v>0</v>
      </c>
      <c r="W49" s="50">
        <f t="shared" si="19"/>
        <v>0</v>
      </c>
      <c r="X49" s="50">
        <f t="shared" si="19"/>
        <v>0</v>
      </c>
      <c r="Y49" s="50">
        <f t="shared" si="19"/>
        <v>0</v>
      </c>
      <c r="Z49" s="50">
        <f t="shared" si="19"/>
        <v>87</v>
      </c>
      <c r="AA49" s="50">
        <f t="shared" si="19"/>
        <v>1075</v>
      </c>
      <c r="AB49" s="50">
        <f t="shared" si="19"/>
        <v>199</v>
      </c>
      <c r="AC49" s="50">
        <f t="shared" si="19"/>
        <v>6672</v>
      </c>
      <c r="AD49" s="50">
        <f t="shared" si="19"/>
        <v>41</v>
      </c>
      <c r="AE49" s="50">
        <f t="shared" si="19"/>
        <v>1462</v>
      </c>
      <c r="AF49" s="58">
        <f>AE49+AC49</f>
        <v>8134</v>
      </c>
    </row>
    <row r="50" ht="12.75">
      <c r="B50" s="51" t="s">
        <v>9</v>
      </c>
    </row>
    <row r="51" spans="27:32" ht="12.75">
      <c r="AA51" s="14">
        <f>AA49/Z49</f>
        <v>12.35632183908046</v>
      </c>
      <c r="AF51" s="1">
        <f>AB49+AD49</f>
        <v>240</v>
      </c>
    </row>
    <row r="52" spans="27:29" ht="12.75">
      <c r="AA52" s="14">
        <f>(AB49+AD49)/18</f>
        <v>13.333333333333334</v>
      </c>
      <c r="AC52" s="14">
        <f>AC49+AE49</f>
        <v>8134</v>
      </c>
    </row>
    <row r="54" ht="12.75">
      <c r="AD54" s="14">
        <f>AB49+AD49</f>
        <v>240</v>
      </c>
    </row>
    <row r="55" ht="12.75">
      <c r="B55" s="51" t="s">
        <v>9</v>
      </c>
    </row>
  </sheetData>
  <sheetProtection/>
  <mergeCells count="49">
    <mergeCell ref="B12:B13"/>
    <mergeCell ref="A12:A13"/>
    <mergeCell ref="A31:A32"/>
    <mergeCell ref="X7:X10"/>
    <mergeCell ref="B7:B10"/>
    <mergeCell ref="C7:C10"/>
    <mergeCell ref="D7:I7"/>
    <mergeCell ref="R8:U8"/>
    <mergeCell ref="J7:O7"/>
    <mergeCell ref="A48:C48"/>
    <mergeCell ref="A49:C49"/>
    <mergeCell ref="A38:C38"/>
    <mergeCell ref="A41:C41"/>
    <mergeCell ref="AB8:AE8"/>
    <mergeCell ref="Y7:Y10"/>
    <mergeCell ref="A27:C27"/>
    <mergeCell ref="A33:C33"/>
    <mergeCell ref="V7:V10"/>
    <mergeCell ref="W7:W10"/>
    <mergeCell ref="AB9:AC9"/>
    <mergeCell ref="AD9:AE9"/>
    <mergeCell ref="K8:K10"/>
    <mergeCell ref="D8:D10"/>
    <mergeCell ref="L9:M9"/>
    <mergeCell ref="N9:O9"/>
    <mergeCell ref="R9:S9"/>
    <mergeCell ref="E8:E10"/>
    <mergeCell ref="F9:G9"/>
    <mergeCell ref="AA8:AA10"/>
    <mergeCell ref="U3:AE3"/>
    <mergeCell ref="Z7:AE7"/>
    <mergeCell ref="P7:U7"/>
    <mergeCell ref="J8:J10"/>
    <mergeCell ref="P8:P10"/>
    <mergeCell ref="Q8:Q10"/>
    <mergeCell ref="A5:AE5"/>
    <mergeCell ref="A6:AE6"/>
    <mergeCell ref="L8:O8"/>
    <mergeCell ref="A7:A10"/>
    <mergeCell ref="F8:I8"/>
    <mergeCell ref="Z8:Z10"/>
    <mergeCell ref="U1:AE1"/>
    <mergeCell ref="B21:B22"/>
    <mergeCell ref="A1:Q1"/>
    <mergeCell ref="A2:Q2"/>
    <mergeCell ref="A3:Q3"/>
    <mergeCell ref="T9:U9"/>
    <mergeCell ref="U2:AE2"/>
    <mergeCell ref="H9:I9"/>
  </mergeCells>
  <printOptions/>
  <pageMargins left="0.2" right="0.2" top="0.5511811023622047" bottom="0.5511811023622047" header="0.31496062992125984" footer="0.31496062992125984"/>
  <pageSetup fitToHeight="2" fitToWidth="1" horizontalDpi="600" verticalDpi="600" orientation="landscape" paperSize="9" scale="72" r:id="rId1"/>
  <rowBreaks count="2" manualBreakCount="2">
    <brk id="33" max="30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7"/>
  <sheetViews>
    <sheetView view="pageBreakPreview" zoomScale="82" zoomScaleNormal="96" zoomScaleSheetLayoutView="82" zoomScalePageLayoutView="0" workbookViewId="0" topLeftCell="A1">
      <pane ySplit="10" topLeftCell="A40" activePane="bottomLeft" state="frozen"/>
      <selection pane="topLeft" activeCell="A1" sqref="A1"/>
      <selection pane="bottomLeft" activeCell="AE51" sqref="AE51"/>
    </sheetView>
  </sheetViews>
  <sheetFormatPr defaultColWidth="9.00390625" defaultRowHeight="12.75"/>
  <cols>
    <col min="1" max="1" width="2.75390625" style="12" customWidth="1"/>
    <col min="2" max="2" width="16.625" style="51" customWidth="1"/>
    <col min="3" max="3" width="18.625" style="51" customWidth="1"/>
    <col min="4" max="6" width="5.25390625" style="11" customWidth="1"/>
    <col min="7" max="7" width="6.875" style="11" customWidth="1"/>
    <col min="8" max="8" width="5.25390625" style="11" customWidth="1"/>
    <col min="9" max="9" width="6.875" style="11" customWidth="1"/>
    <col min="10" max="10" width="11.625" style="11" customWidth="1"/>
    <col min="11" max="15" width="5.25390625" style="11" customWidth="1"/>
    <col min="16" max="16" width="6.125" style="11" customWidth="1"/>
    <col min="17" max="17" width="7.75390625" style="11" customWidth="1"/>
    <col min="18" max="22" width="5.25390625" style="11" customWidth="1"/>
    <col min="23" max="23" width="6.75390625" style="11" customWidth="1"/>
    <col min="24" max="24" width="8.625" style="11" customWidth="1"/>
    <col min="25" max="25" width="4.875" style="11" customWidth="1"/>
    <col min="26" max="29" width="5.25390625" style="11" customWidth="1"/>
    <col min="30" max="30" width="7.25390625" style="11" customWidth="1"/>
    <col min="31" max="31" width="6.875" style="11" customWidth="1"/>
    <col min="32" max="32" width="8.625" style="14" customWidth="1"/>
    <col min="33" max="33" width="5.25390625" style="14" customWidth="1"/>
    <col min="34" max="34" width="7.375" style="14" customWidth="1"/>
    <col min="35" max="35" width="5.25390625" style="14" customWidth="1"/>
    <col min="36" max="36" width="7.75390625" style="14" customWidth="1"/>
    <col min="37" max="37" width="8.875" style="1" customWidth="1"/>
    <col min="38" max="38" width="10.125" style="1" customWidth="1"/>
    <col min="39" max="16384" width="9.125" style="1" customWidth="1"/>
  </cols>
  <sheetData>
    <row r="1" spans="1:36" ht="1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W1" s="153" t="s">
        <v>74</v>
      </c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8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W2" s="153" t="s">
        <v>73</v>
      </c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W3" s="160" t="s">
        <v>86</v>
      </c>
      <c r="X3" s="160"/>
      <c r="Y3" s="160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</row>
    <row r="4" spans="2:3" ht="7.5" customHeight="1">
      <c r="B4" s="13"/>
      <c r="C4" s="13"/>
    </row>
    <row r="5" spans="1:36" ht="15.75">
      <c r="A5" s="169" t="s">
        <v>39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</row>
    <row r="6" spans="1:36" ht="13.5" thickBot="1">
      <c r="A6" s="171" t="s">
        <v>85</v>
      </c>
      <c r="B6" s="172"/>
      <c r="C6" s="172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72"/>
      <c r="S6" s="172"/>
      <c r="T6" s="172"/>
      <c r="U6" s="172"/>
      <c r="V6" s="172"/>
      <c r="W6" s="172"/>
      <c r="X6" s="199"/>
      <c r="Y6" s="199"/>
      <c r="Z6" s="172"/>
      <c r="AA6" s="172"/>
      <c r="AB6" s="172"/>
      <c r="AC6" s="172"/>
      <c r="AD6" s="199"/>
      <c r="AE6" s="172"/>
      <c r="AF6" s="172"/>
      <c r="AG6" s="172"/>
      <c r="AH6" s="172"/>
      <c r="AI6" s="172"/>
      <c r="AJ6" s="172"/>
    </row>
    <row r="7" spans="1:37" ht="28.5" customHeight="1">
      <c r="A7" s="173" t="s">
        <v>0</v>
      </c>
      <c r="B7" s="191" t="s">
        <v>7</v>
      </c>
      <c r="C7" s="202" t="s">
        <v>30</v>
      </c>
      <c r="D7" s="210" t="s">
        <v>5</v>
      </c>
      <c r="E7" s="211"/>
      <c r="F7" s="211"/>
      <c r="G7" s="211"/>
      <c r="H7" s="211"/>
      <c r="I7" s="211"/>
      <c r="J7" s="211"/>
      <c r="K7" s="210" t="s">
        <v>6</v>
      </c>
      <c r="L7" s="211"/>
      <c r="M7" s="211"/>
      <c r="N7" s="211"/>
      <c r="O7" s="211"/>
      <c r="P7" s="211"/>
      <c r="Q7" s="217"/>
      <c r="R7" s="163" t="s">
        <v>34</v>
      </c>
      <c r="S7" s="164"/>
      <c r="T7" s="164"/>
      <c r="U7" s="165"/>
      <c r="V7" s="165"/>
      <c r="W7" s="165"/>
      <c r="X7" s="92"/>
      <c r="Y7" s="184" t="s">
        <v>1</v>
      </c>
      <c r="Z7" s="204" t="s">
        <v>50</v>
      </c>
      <c r="AA7" s="184" t="s">
        <v>51</v>
      </c>
      <c r="AB7" s="184" t="s">
        <v>48</v>
      </c>
      <c r="AC7" s="181" t="s">
        <v>49</v>
      </c>
      <c r="AD7" s="71"/>
      <c r="AE7" s="193" t="s">
        <v>14</v>
      </c>
      <c r="AF7" s="162"/>
      <c r="AG7" s="162"/>
      <c r="AH7" s="162"/>
      <c r="AI7" s="162"/>
      <c r="AJ7" s="197"/>
      <c r="AK7" s="221" t="s">
        <v>78</v>
      </c>
    </row>
    <row r="8" spans="1:37" ht="20.25" customHeight="1">
      <c r="A8" s="173"/>
      <c r="B8" s="191"/>
      <c r="C8" s="202"/>
      <c r="D8" s="152" t="s">
        <v>4</v>
      </c>
      <c r="E8" s="168" t="s">
        <v>75</v>
      </c>
      <c r="F8" s="149" t="s">
        <v>31</v>
      </c>
      <c r="G8" s="150"/>
      <c r="H8" s="150"/>
      <c r="I8" s="150"/>
      <c r="J8" s="76"/>
      <c r="K8" s="152" t="s">
        <v>4</v>
      </c>
      <c r="L8" s="168" t="s">
        <v>1</v>
      </c>
      <c r="M8" s="149" t="s">
        <v>31</v>
      </c>
      <c r="N8" s="149"/>
      <c r="O8" s="149"/>
      <c r="P8" s="149"/>
      <c r="Q8" s="53"/>
      <c r="R8" s="167" t="s">
        <v>4</v>
      </c>
      <c r="S8" s="168" t="s">
        <v>1</v>
      </c>
      <c r="T8" s="149" t="s">
        <v>31</v>
      </c>
      <c r="U8" s="150"/>
      <c r="V8" s="150"/>
      <c r="W8" s="150"/>
      <c r="X8" s="93"/>
      <c r="Y8" s="185"/>
      <c r="Z8" s="205"/>
      <c r="AA8" s="185"/>
      <c r="AB8" s="185"/>
      <c r="AC8" s="182"/>
      <c r="AD8" s="70"/>
      <c r="AE8" s="167" t="s">
        <v>4</v>
      </c>
      <c r="AF8" s="168" t="s">
        <v>1</v>
      </c>
      <c r="AG8" s="149" t="s">
        <v>31</v>
      </c>
      <c r="AH8" s="149"/>
      <c r="AI8" s="149"/>
      <c r="AJ8" s="150"/>
      <c r="AK8" s="221"/>
    </row>
    <row r="9" spans="1:37" ht="20.25" customHeight="1">
      <c r="A9" s="173"/>
      <c r="B9" s="191"/>
      <c r="C9" s="202"/>
      <c r="D9" s="152"/>
      <c r="E9" s="168"/>
      <c r="F9" s="150" t="s">
        <v>46</v>
      </c>
      <c r="G9" s="174"/>
      <c r="H9" s="150" t="s">
        <v>47</v>
      </c>
      <c r="I9" s="208"/>
      <c r="J9" s="76"/>
      <c r="K9" s="152"/>
      <c r="L9" s="168"/>
      <c r="M9" s="149" t="s">
        <v>46</v>
      </c>
      <c r="N9" s="149"/>
      <c r="O9" s="149" t="s">
        <v>47</v>
      </c>
      <c r="P9" s="149"/>
      <c r="Q9" s="53"/>
      <c r="R9" s="167"/>
      <c r="S9" s="168"/>
      <c r="T9" s="150" t="s">
        <v>46</v>
      </c>
      <c r="U9" s="174"/>
      <c r="V9" s="150" t="s">
        <v>47</v>
      </c>
      <c r="W9" s="208"/>
      <c r="X9" s="93"/>
      <c r="Y9" s="185"/>
      <c r="Z9" s="205"/>
      <c r="AA9" s="185"/>
      <c r="AB9" s="185"/>
      <c r="AC9" s="182"/>
      <c r="AD9" s="70"/>
      <c r="AE9" s="167"/>
      <c r="AF9" s="168"/>
      <c r="AG9" s="150" t="s">
        <v>46</v>
      </c>
      <c r="AH9" s="174"/>
      <c r="AI9" s="150" t="s">
        <v>47</v>
      </c>
      <c r="AJ9" s="208"/>
      <c r="AK9" s="221"/>
    </row>
    <row r="10" spans="1:37" ht="17.25" customHeight="1">
      <c r="A10" s="200"/>
      <c r="B10" s="201"/>
      <c r="C10" s="203"/>
      <c r="D10" s="206"/>
      <c r="E10" s="207"/>
      <c r="F10" s="77" t="s">
        <v>32</v>
      </c>
      <c r="G10" s="102" t="s">
        <v>33</v>
      </c>
      <c r="H10" s="85" t="s">
        <v>32</v>
      </c>
      <c r="I10" s="102" t="s">
        <v>84</v>
      </c>
      <c r="J10" s="103"/>
      <c r="K10" s="206"/>
      <c r="L10" s="207"/>
      <c r="M10" s="77" t="s">
        <v>32</v>
      </c>
      <c r="N10" s="77" t="s">
        <v>33</v>
      </c>
      <c r="O10" s="85" t="s">
        <v>32</v>
      </c>
      <c r="P10" s="77" t="s">
        <v>84</v>
      </c>
      <c r="Q10" s="78"/>
      <c r="R10" s="209"/>
      <c r="S10" s="207"/>
      <c r="T10" s="77" t="s">
        <v>32</v>
      </c>
      <c r="U10" s="102" t="s">
        <v>33</v>
      </c>
      <c r="V10" s="85" t="s">
        <v>32</v>
      </c>
      <c r="W10" s="102" t="s">
        <v>84</v>
      </c>
      <c r="X10" s="104"/>
      <c r="Y10" s="185"/>
      <c r="Z10" s="205"/>
      <c r="AA10" s="185"/>
      <c r="AB10" s="185"/>
      <c r="AC10" s="182"/>
      <c r="AD10" s="70"/>
      <c r="AE10" s="209"/>
      <c r="AF10" s="207"/>
      <c r="AG10" s="85" t="s">
        <v>32</v>
      </c>
      <c r="AH10" s="102" t="s">
        <v>33</v>
      </c>
      <c r="AI10" s="85" t="s">
        <v>32</v>
      </c>
      <c r="AJ10" s="102" t="s">
        <v>84</v>
      </c>
      <c r="AK10" s="221"/>
    </row>
    <row r="11" spans="1:37" ht="20.25" customHeight="1">
      <c r="A11" s="223" t="s">
        <v>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</row>
    <row r="12" spans="1:37" s="2" customFormat="1" ht="27.75" customHeight="1">
      <c r="A12" s="215">
        <v>1</v>
      </c>
      <c r="B12" s="216" t="s">
        <v>13</v>
      </c>
      <c r="C12" s="105" t="s">
        <v>67</v>
      </c>
      <c r="D12" s="72">
        <v>1</v>
      </c>
      <c r="E12" s="73">
        <v>14</v>
      </c>
      <c r="F12" s="73">
        <v>3</v>
      </c>
      <c r="G12" s="74">
        <v>102</v>
      </c>
      <c r="H12" s="74">
        <v>1</v>
      </c>
      <c r="I12" s="74">
        <v>34</v>
      </c>
      <c r="J12" s="75">
        <f>E12*(F12+H12)*34</f>
        <v>1904</v>
      </c>
      <c r="K12" s="72">
        <v>1</v>
      </c>
      <c r="L12" s="73">
        <v>11</v>
      </c>
      <c r="M12" s="73">
        <v>3</v>
      </c>
      <c r="N12" s="74">
        <v>108</v>
      </c>
      <c r="O12" s="74">
        <v>1</v>
      </c>
      <c r="P12" s="74">
        <v>36</v>
      </c>
      <c r="Q12" s="75">
        <f>L12*(M12+O12)*36</f>
        <v>1584</v>
      </c>
      <c r="R12" s="72"/>
      <c r="S12" s="73"/>
      <c r="T12" s="73"/>
      <c r="U12" s="74"/>
      <c r="V12" s="74"/>
      <c r="W12" s="74"/>
      <c r="X12" s="75">
        <f>S12*(T12+V12)*36</f>
        <v>0</v>
      </c>
      <c r="Y12" s="106"/>
      <c r="Z12" s="72"/>
      <c r="AA12" s="73"/>
      <c r="AB12" s="73"/>
      <c r="AC12" s="106"/>
      <c r="AD12" s="75"/>
      <c r="AE12" s="72">
        <f aca="true" t="shared" si="0" ref="AE12:AE26">D12+K12+R12</f>
        <v>2</v>
      </c>
      <c r="AF12" s="107">
        <f>E12+L12+S12+Y12</f>
        <v>25</v>
      </c>
      <c r="AG12" s="107">
        <f>F12+M12+T12+Z12</f>
        <v>6</v>
      </c>
      <c r="AH12" s="107">
        <f aca="true" t="shared" si="1" ref="AH12:AH27">G12+N12+U12+AC12</f>
        <v>210</v>
      </c>
      <c r="AI12" s="107">
        <f>H12+O12+V12+AB12</f>
        <v>2</v>
      </c>
      <c r="AJ12" s="107">
        <v>18</v>
      </c>
      <c r="AK12" s="108">
        <f>J12+Q12+X12+AD12</f>
        <v>3488</v>
      </c>
    </row>
    <row r="13" spans="1:37" s="2" customFormat="1" ht="27.75" customHeight="1">
      <c r="A13" s="188"/>
      <c r="B13" s="155"/>
      <c r="C13" s="24" t="s">
        <v>29</v>
      </c>
      <c r="D13" s="25"/>
      <c r="E13" s="26"/>
      <c r="F13" s="26"/>
      <c r="G13" s="27"/>
      <c r="H13" s="27"/>
      <c r="I13" s="27"/>
      <c r="J13" s="66">
        <f>E13*(F13+H13)*19</f>
        <v>0</v>
      </c>
      <c r="K13" s="25">
        <v>1</v>
      </c>
      <c r="L13" s="26">
        <v>15</v>
      </c>
      <c r="M13" s="26">
        <v>5</v>
      </c>
      <c r="N13" s="27">
        <v>180</v>
      </c>
      <c r="O13" s="27">
        <v>1</v>
      </c>
      <c r="P13" s="27">
        <v>36</v>
      </c>
      <c r="Q13" s="66">
        <f>L13*(M13+O13)*36</f>
        <v>3240</v>
      </c>
      <c r="R13" s="25">
        <v>3</v>
      </c>
      <c r="S13" s="26">
        <v>45</v>
      </c>
      <c r="T13" s="26">
        <v>5</v>
      </c>
      <c r="U13" s="27">
        <v>180</v>
      </c>
      <c r="V13" s="27">
        <v>1</v>
      </c>
      <c r="W13" s="27">
        <v>36</v>
      </c>
      <c r="X13" s="66">
        <f>S13*(T13+V13)*36</f>
        <v>9720</v>
      </c>
      <c r="Y13" s="61"/>
      <c r="Z13" s="25"/>
      <c r="AA13" s="26"/>
      <c r="AB13" s="26"/>
      <c r="AC13" s="61"/>
      <c r="AD13" s="66"/>
      <c r="AE13" s="25">
        <f t="shared" si="0"/>
        <v>4</v>
      </c>
      <c r="AF13" s="107">
        <f aca="true" t="shared" si="2" ref="AF13:AF26">E13+L13+S13+Y13</f>
        <v>60</v>
      </c>
      <c r="AG13" s="31">
        <f>F13+M13+T13+Z13</f>
        <v>10</v>
      </c>
      <c r="AH13" s="107">
        <f t="shared" si="1"/>
        <v>360</v>
      </c>
      <c r="AI13" s="107">
        <f aca="true" t="shared" si="3" ref="AI13:AI26">H13+O13+V13+AB13</f>
        <v>2</v>
      </c>
      <c r="AJ13" s="107">
        <v>18</v>
      </c>
      <c r="AK13" s="94">
        <f aca="true" t="shared" si="4" ref="AK13:AK26">J13+Q13+X13+AD13</f>
        <v>12960</v>
      </c>
    </row>
    <row r="14" spans="1:37" s="2" customFormat="1" ht="30.75" customHeight="1">
      <c r="A14" s="2">
        <v>2</v>
      </c>
      <c r="B14" s="33" t="s">
        <v>2</v>
      </c>
      <c r="C14" s="24" t="s">
        <v>28</v>
      </c>
      <c r="D14" s="25"/>
      <c r="E14" s="26"/>
      <c r="F14" s="26"/>
      <c r="G14" s="27"/>
      <c r="H14" s="27"/>
      <c r="I14" s="27"/>
      <c r="J14" s="66">
        <f>E14*(F14+H14)*19</f>
        <v>0</v>
      </c>
      <c r="K14" s="25">
        <v>1</v>
      </c>
      <c r="L14" s="26">
        <v>12</v>
      </c>
      <c r="M14" s="26">
        <v>5</v>
      </c>
      <c r="N14" s="27">
        <v>180</v>
      </c>
      <c r="O14" s="27">
        <v>1</v>
      </c>
      <c r="P14" s="27">
        <v>36</v>
      </c>
      <c r="Q14" s="66">
        <f>L14*(M14+O14)*36</f>
        <v>2592</v>
      </c>
      <c r="R14" s="25">
        <v>1</v>
      </c>
      <c r="S14" s="26">
        <v>12</v>
      </c>
      <c r="T14" s="26">
        <v>5</v>
      </c>
      <c r="U14" s="27">
        <v>180</v>
      </c>
      <c r="V14" s="27">
        <v>1</v>
      </c>
      <c r="W14" s="27">
        <v>36</v>
      </c>
      <c r="X14" s="66">
        <f>S14*(T14+V14)*36</f>
        <v>2592</v>
      </c>
      <c r="Y14" s="61"/>
      <c r="Z14" s="25"/>
      <c r="AA14" s="26"/>
      <c r="AB14" s="26"/>
      <c r="AC14" s="61"/>
      <c r="AD14" s="66"/>
      <c r="AE14" s="25">
        <f t="shared" si="0"/>
        <v>2</v>
      </c>
      <c r="AF14" s="107">
        <f t="shared" si="2"/>
        <v>24</v>
      </c>
      <c r="AG14" s="31">
        <f>F14+M14+T14+Z14</f>
        <v>10</v>
      </c>
      <c r="AH14" s="107">
        <f t="shared" si="1"/>
        <v>360</v>
      </c>
      <c r="AI14" s="107">
        <f t="shared" si="3"/>
        <v>2</v>
      </c>
      <c r="AJ14" s="107">
        <v>18</v>
      </c>
      <c r="AK14" s="94">
        <f t="shared" si="4"/>
        <v>5184</v>
      </c>
    </row>
    <row r="15" spans="1:37" s="2" customFormat="1" ht="33" customHeight="1">
      <c r="A15" s="23">
        <v>3</v>
      </c>
      <c r="B15" s="33" t="s">
        <v>80</v>
      </c>
      <c r="C15" s="24" t="s">
        <v>66</v>
      </c>
      <c r="D15" s="25">
        <v>2</v>
      </c>
      <c r="E15" s="26">
        <v>30</v>
      </c>
      <c r="F15" s="26">
        <v>3</v>
      </c>
      <c r="G15" s="27">
        <v>102</v>
      </c>
      <c r="H15" s="27">
        <v>1</v>
      </c>
      <c r="I15" s="27">
        <v>34</v>
      </c>
      <c r="J15" s="66">
        <f>E15*(F15+H15)*34</f>
        <v>4080</v>
      </c>
      <c r="K15" s="25"/>
      <c r="L15" s="26"/>
      <c r="M15" s="26"/>
      <c r="N15" s="27"/>
      <c r="O15" s="27"/>
      <c r="P15" s="27"/>
      <c r="Q15" s="66"/>
      <c r="R15" s="25"/>
      <c r="S15" s="26"/>
      <c r="T15" s="26"/>
      <c r="U15" s="27"/>
      <c r="V15" s="27"/>
      <c r="W15" s="27"/>
      <c r="X15" s="66"/>
      <c r="Y15" s="61"/>
      <c r="Z15" s="25"/>
      <c r="AA15" s="26"/>
      <c r="AB15" s="26"/>
      <c r="AC15" s="61"/>
      <c r="AD15" s="66"/>
      <c r="AE15" s="25">
        <f t="shared" si="0"/>
        <v>2</v>
      </c>
      <c r="AF15" s="107">
        <f t="shared" si="2"/>
        <v>30</v>
      </c>
      <c r="AG15" s="31">
        <f>F15+M15+T15+Z15</f>
        <v>3</v>
      </c>
      <c r="AH15" s="107">
        <f t="shared" si="1"/>
        <v>102</v>
      </c>
      <c r="AI15" s="107">
        <f t="shared" si="3"/>
        <v>1</v>
      </c>
      <c r="AJ15" s="107">
        <f aca="true" t="shared" si="5" ref="AJ15:AJ26">I15+P15+W15+AC15</f>
        <v>34</v>
      </c>
      <c r="AK15" s="108">
        <f t="shared" si="4"/>
        <v>4080</v>
      </c>
    </row>
    <row r="16" spans="1:37" s="2" customFormat="1" ht="30.75" customHeight="1">
      <c r="A16" s="135">
        <v>4</v>
      </c>
      <c r="B16" s="136" t="s">
        <v>83</v>
      </c>
      <c r="C16" s="137" t="s">
        <v>83</v>
      </c>
      <c r="D16" s="80">
        <v>4</v>
      </c>
      <c r="E16" s="82">
        <v>52</v>
      </c>
      <c r="F16" s="82">
        <v>3</v>
      </c>
      <c r="G16" s="83">
        <v>136</v>
      </c>
      <c r="H16" s="83">
        <v>1</v>
      </c>
      <c r="I16" s="83">
        <v>34</v>
      </c>
      <c r="J16" s="84">
        <f>E16*(F16+H16)*34</f>
        <v>7072</v>
      </c>
      <c r="K16" s="80"/>
      <c r="L16" s="82"/>
      <c r="M16" s="82"/>
      <c r="N16" s="83"/>
      <c r="O16" s="83"/>
      <c r="P16" s="83"/>
      <c r="Q16" s="84"/>
      <c r="R16" s="80"/>
      <c r="S16" s="82"/>
      <c r="T16" s="82"/>
      <c r="U16" s="83"/>
      <c r="V16" s="83"/>
      <c r="W16" s="83"/>
      <c r="X16" s="84"/>
      <c r="Y16" s="114"/>
      <c r="Z16" s="80"/>
      <c r="AA16" s="82"/>
      <c r="AB16" s="82"/>
      <c r="AC16" s="114"/>
      <c r="AD16" s="84"/>
      <c r="AE16" s="80">
        <f t="shared" si="0"/>
        <v>4</v>
      </c>
      <c r="AF16" s="138">
        <f t="shared" si="2"/>
        <v>52</v>
      </c>
      <c r="AG16" s="138">
        <f aca="true" t="shared" si="6" ref="AG16:AG26">F16+M16+T16+Z16</f>
        <v>3</v>
      </c>
      <c r="AH16" s="138">
        <f t="shared" si="1"/>
        <v>136</v>
      </c>
      <c r="AI16" s="138">
        <f t="shared" si="3"/>
        <v>1</v>
      </c>
      <c r="AJ16" s="138">
        <f t="shared" si="5"/>
        <v>34</v>
      </c>
      <c r="AK16" s="108">
        <f>J16+Q16+X16+AD16</f>
        <v>7072</v>
      </c>
    </row>
    <row r="17" spans="1:38" s="115" customFormat="1" ht="32.25" customHeight="1">
      <c r="A17" s="135">
        <v>5</v>
      </c>
      <c r="B17" s="136" t="s">
        <v>82</v>
      </c>
      <c r="C17" s="137" t="s">
        <v>82</v>
      </c>
      <c r="D17" s="80">
        <v>4</v>
      </c>
      <c r="E17" s="82">
        <v>48</v>
      </c>
      <c r="F17" s="82">
        <v>3</v>
      </c>
      <c r="G17" s="83">
        <v>136</v>
      </c>
      <c r="H17" s="83">
        <v>1</v>
      </c>
      <c r="I17" s="83">
        <v>34</v>
      </c>
      <c r="J17" s="84">
        <f>E17*(F17+H17)*34</f>
        <v>6528</v>
      </c>
      <c r="K17" s="80"/>
      <c r="L17" s="82"/>
      <c r="M17" s="82"/>
      <c r="N17" s="83"/>
      <c r="O17" s="83"/>
      <c r="P17" s="83"/>
      <c r="Q17" s="84"/>
      <c r="R17" s="80"/>
      <c r="S17" s="82"/>
      <c r="T17" s="82"/>
      <c r="U17" s="83"/>
      <c r="V17" s="83"/>
      <c r="W17" s="83"/>
      <c r="X17" s="84"/>
      <c r="Y17" s="114"/>
      <c r="Z17" s="80"/>
      <c r="AA17" s="82"/>
      <c r="AB17" s="82"/>
      <c r="AC17" s="114"/>
      <c r="AD17" s="84"/>
      <c r="AE17" s="80">
        <f t="shared" si="0"/>
        <v>4</v>
      </c>
      <c r="AF17" s="138">
        <f t="shared" si="2"/>
        <v>48</v>
      </c>
      <c r="AG17" s="139">
        <f t="shared" si="6"/>
        <v>3</v>
      </c>
      <c r="AH17" s="138">
        <f t="shared" si="1"/>
        <v>136</v>
      </c>
      <c r="AI17" s="138">
        <f t="shared" si="3"/>
        <v>1</v>
      </c>
      <c r="AJ17" s="138">
        <f t="shared" si="5"/>
        <v>34</v>
      </c>
      <c r="AK17" s="108">
        <f t="shared" si="4"/>
        <v>6528</v>
      </c>
      <c r="AL17" s="2"/>
    </row>
    <row r="18" spans="1:37" s="2" customFormat="1" ht="38.25" customHeight="1">
      <c r="A18" s="34">
        <v>6</v>
      </c>
      <c r="B18" s="35" t="s">
        <v>89</v>
      </c>
      <c r="C18" s="24" t="s">
        <v>89</v>
      </c>
      <c r="D18" s="25">
        <v>2</v>
      </c>
      <c r="E18" s="26">
        <v>24</v>
      </c>
      <c r="F18" s="26">
        <v>3</v>
      </c>
      <c r="G18" s="27">
        <v>102</v>
      </c>
      <c r="H18" s="27">
        <v>1</v>
      </c>
      <c r="I18" s="27">
        <v>34</v>
      </c>
      <c r="J18" s="66">
        <f>E18*(F18+H18)*34</f>
        <v>3264</v>
      </c>
      <c r="K18" s="25"/>
      <c r="L18" s="26"/>
      <c r="M18" s="26"/>
      <c r="N18" s="27"/>
      <c r="O18" s="27"/>
      <c r="P18" s="27"/>
      <c r="Q18" s="66">
        <f>L18*(M18+O18)*36</f>
        <v>0</v>
      </c>
      <c r="R18" s="25"/>
      <c r="S18" s="26"/>
      <c r="T18" s="26"/>
      <c r="U18" s="27"/>
      <c r="V18" s="27"/>
      <c r="W18" s="27"/>
      <c r="X18" s="66">
        <f aca="true" t="shared" si="7" ref="X18:X23">S18*(T18+V18)*36</f>
        <v>0</v>
      </c>
      <c r="Y18" s="61"/>
      <c r="Z18" s="25"/>
      <c r="AA18" s="26"/>
      <c r="AB18" s="26"/>
      <c r="AC18" s="61"/>
      <c r="AD18" s="66">
        <f>Y18*(Z18+AB18)*19</f>
        <v>0</v>
      </c>
      <c r="AE18" s="25">
        <f t="shared" si="0"/>
        <v>2</v>
      </c>
      <c r="AF18" s="107">
        <f t="shared" si="2"/>
        <v>24</v>
      </c>
      <c r="AG18" s="31">
        <f t="shared" si="6"/>
        <v>3</v>
      </c>
      <c r="AH18" s="107">
        <f t="shared" si="1"/>
        <v>102</v>
      </c>
      <c r="AI18" s="107">
        <f t="shared" si="3"/>
        <v>1</v>
      </c>
      <c r="AJ18" s="107">
        <f t="shared" si="5"/>
        <v>34</v>
      </c>
      <c r="AK18" s="108">
        <f t="shared" si="4"/>
        <v>3264</v>
      </c>
    </row>
    <row r="19" spans="1:38" s="2" customFormat="1" ht="27" customHeight="1">
      <c r="A19" s="23">
        <v>7</v>
      </c>
      <c r="B19" s="33" t="s">
        <v>15</v>
      </c>
      <c r="C19" s="24" t="s">
        <v>52</v>
      </c>
      <c r="D19" s="25"/>
      <c r="E19" s="26"/>
      <c r="F19" s="26"/>
      <c r="G19" s="27"/>
      <c r="H19" s="27"/>
      <c r="I19" s="27"/>
      <c r="J19" s="66"/>
      <c r="K19" s="25">
        <v>1</v>
      </c>
      <c r="L19" s="26">
        <v>10</v>
      </c>
      <c r="M19" s="26">
        <v>5</v>
      </c>
      <c r="N19" s="27">
        <v>180</v>
      </c>
      <c r="O19" s="27">
        <v>1</v>
      </c>
      <c r="P19" s="27">
        <v>36</v>
      </c>
      <c r="Q19" s="66">
        <f>L19*(M19+O19)*36</f>
        <v>2160</v>
      </c>
      <c r="R19" s="25"/>
      <c r="S19" s="26"/>
      <c r="T19" s="26"/>
      <c r="U19" s="27"/>
      <c r="V19" s="27"/>
      <c r="W19" s="27"/>
      <c r="X19" s="66">
        <f t="shared" si="7"/>
        <v>0</v>
      </c>
      <c r="Y19" s="61"/>
      <c r="Z19" s="25"/>
      <c r="AA19" s="26"/>
      <c r="AB19" s="26"/>
      <c r="AC19" s="61"/>
      <c r="AD19" s="66"/>
      <c r="AE19" s="25">
        <f t="shared" si="0"/>
        <v>1</v>
      </c>
      <c r="AF19" s="107">
        <f t="shared" si="2"/>
        <v>10</v>
      </c>
      <c r="AG19" s="31">
        <f t="shared" si="6"/>
        <v>5</v>
      </c>
      <c r="AH19" s="107">
        <f t="shared" si="1"/>
        <v>180</v>
      </c>
      <c r="AI19" s="107">
        <f t="shared" si="3"/>
        <v>1</v>
      </c>
      <c r="AJ19" s="107">
        <f t="shared" si="5"/>
        <v>36</v>
      </c>
      <c r="AK19" s="108">
        <f t="shared" si="4"/>
        <v>2160</v>
      </c>
      <c r="AL19" s="55"/>
    </row>
    <row r="20" spans="1:37" s="2" customFormat="1" ht="30.75" customHeight="1">
      <c r="A20" s="23">
        <v>8</v>
      </c>
      <c r="B20" s="120" t="s">
        <v>65</v>
      </c>
      <c r="C20" s="24" t="s">
        <v>65</v>
      </c>
      <c r="D20" s="25">
        <v>2</v>
      </c>
      <c r="E20" s="26">
        <v>30</v>
      </c>
      <c r="F20" s="26">
        <v>3</v>
      </c>
      <c r="G20" s="27">
        <v>102</v>
      </c>
      <c r="H20" s="27">
        <v>1</v>
      </c>
      <c r="I20" s="27">
        <v>34</v>
      </c>
      <c r="J20" s="66">
        <f aca="true" t="shared" si="8" ref="J20:J26">E20*(F20+H20)*34</f>
        <v>4080</v>
      </c>
      <c r="K20" s="25"/>
      <c r="L20" s="26"/>
      <c r="M20" s="26"/>
      <c r="N20" s="27"/>
      <c r="O20" s="27"/>
      <c r="P20" s="27"/>
      <c r="Q20" s="66"/>
      <c r="R20" s="25"/>
      <c r="S20" s="26"/>
      <c r="T20" s="26"/>
      <c r="U20" s="27"/>
      <c r="V20" s="27"/>
      <c r="W20" s="27"/>
      <c r="X20" s="66">
        <f t="shared" si="7"/>
        <v>0</v>
      </c>
      <c r="Y20" s="61"/>
      <c r="Z20" s="25"/>
      <c r="AA20" s="26"/>
      <c r="AB20" s="26"/>
      <c r="AC20" s="61"/>
      <c r="AD20" s="66"/>
      <c r="AE20" s="25">
        <f t="shared" si="0"/>
        <v>2</v>
      </c>
      <c r="AF20" s="107">
        <f t="shared" si="2"/>
        <v>30</v>
      </c>
      <c r="AG20" s="107">
        <f t="shared" si="6"/>
        <v>3</v>
      </c>
      <c r="AH20" s="107">
        <f t="shared" si="1"/>
        <v>102</v>
      </c>
      <c r="AI20" s="107">
        <f t="shared" si="3"/>
        <v>1</v>
      </c>
      <c r="AJ20" s="107">
        <f t="shared" si="5"/>
        <v>34</v>
      </c>
      <c r="AK20" s="108">
        <f t="shared" si="4"/>
        <v>4080</v>
      </c>
    </row>
    <row r="21" spans="1:38" s="2" customFormat="1" ht="27.75" customHeight="1">
      <c r="A21" s="32"/>
      <c r="B21" s="216" t="s">
        <v>27</v>
      </c>
      <c r="C21" s="24" t="s">
        <v>68</v>
      </c>
      <c r="D21" s="25"/>
      <c r="E21" s="26"/>
      <c r="F21" s="26"/>
      <c r="G21" s="27"/>
      <c r="H21" s="27"/>
      <c r="I21" s="27"/>
      <c r="J21" s="66">
        <f t="shared" si="8"/>
        <v>0</v>
      </c>
      <c r="K21" s="25">
        <v>1</v>
      </c>
      <c r="L21" s="26">
        <v>11</v>
      </c>
      <c r="M21" s="26">
        <v>5</v>
      </c>
      <c r="N21" s="27">
        <v>180</v>
      </c>
      <c r="O21" s="27">
        <v>1</v>
      </c>
      <c r="P21" s="27">
        <v>36</v>
      </c>
      <c r="Q21" s="66">
        <f>L21*(M21+O21)*36</f>
        <v>2376</v>
      </c>
      <c r="R21" s="25"/>
      <c r="S21" s="26"/>
      <c r="T21" s="26"/>
      <c r="U21" s="27"/>
      <c r="V21" s="27"/>
      <c r="W21" s="27"/>
      <c r="X21" s="66">
        <f t="shared" si="7"/>
        <v>0</v>
      </c>
      <c r="Y21" s="61"/>
      <c r="Z21" s="25"/>
      <c r="AA21" s="26"/>
      <c r="AB21" s="26"/>
      <c r="AC21" s="61"/>
      <c r="AD21" s="66"/>
      <c r="AE21" s="25">
        <f t="shared" si="0"/>
        <v>1</v>
      </c>
      <c r="AF21" s="107">
        <f t="shared" si="2"/>
        <v>11</v>
      </c>
      <c r="AG21" s="31">
        <f t="shared" si="6"/>
        <v>5</v>
      </c>
      <c r="AH21" s="107">
        <f t="shared" si="1"/>
        <v>180</v>
      </c>
      <c r="AI21" s="107">
        <f t="shared" si="3"/>
        <v>1</v>
      </c>
      <c r="AJ21" s="107">
        <f t="shared" si="5"/>
        <v>36</v>
      </c>
      <c r="AK21" s="108">
        <f t="shared" si="4"/>
        <v>2376</v>
      </c>
      <c r="AL21" s="55"/>
    </row>
    <row r="22" spans="1:38" s="115" customFormat="1" ht="27.75" customHeight="1">
      <c r="A22" s="23"/>
      <c r="B22" s="155"/>
      <c r="C22" s="137" t="s">
        <v>63</v>
      </c>
      <c r="D22" s="80">
        <v>1</v>
      </c>
      <c r="E22" s="82">
        <v>10</v>
      </c>
      <c r="F22" s="82">
        <v>3</v>
      </c>
      <c r="G22" s="83">
        <v>102</v>
      </c>
      <c r="H22" s="83">
        <v>1</v>
      </c>
      <c r="I22" s="83">
        <v>34</v>
      </c>
      <c r="J22" s="84">
        <f t="shared" si="8"/>
        <v>1360</v>
      </c>
      <c r="K22" s="80"/>
      <c r="L22" s="82"/>
      <c r="M22" s="82"/>
      <c r="N22" s="83"/>
      <c r="O22" s="83"/>
      <c r="P22" s="83"/>
      <c r="Q22" s="84"/>
      <c r="R22" s="80"/>
      <c r="S22" s="82"/>
      <c r="T22" s="82"/>
      <c r="U22" s="83"/>
      <c r="V22" s="83"/>
      <c r="W22" s="83"/>
      <c r="X22" s="84"/>
      <c r="Y22" s="114"/>
      <c r="Z22" s="80"/>
      <c r="AA22" s="82"/>
      <c r="AB22" s="82"/>
      <c r="AC22" s="114"/>
      <c r="AD22" s="84"/>
      <c r="AE22" s="80">
        <f t="shared" si="0"/>
        <v>1</v>
      </c>
      <c r="AF22" s="138">
        <f t="shared" si="2"/>
        <v>10</v>
      </c>
      <c r="AG22" s="139">
        <f t="shared" si="6"/>
        <v>3</v>
      </c>
      <c r="AH22" s="138">
        <f t="shared" si="1"/>
        <v>102</v>
      </c>
      <c r="AI22" s="138">
        <f t="shared" si="3"/>
        <v>1</v>
      </c>
      <c r="AJ22" s="138">
        <f t="shared" si="5"/>
        <v>34</v>
      </c>
      <c r="AK22" s="108">
        <f>J22+Q22+X22+AD22</f>
        <v>1360</v>
      </c>
      <c r="AL22" s="2"/>
    </row>
    <row r="23" spans="1:38" s="2" customFormat="1" ht="42" customHeight="1">
      <c r="A23" s="23">
        <v>10</v>
      </c>
      <c r="B23" s="33" t="s">
        <v>3</v>
      </c>
      <c r="C23" s="24" t="s">
        <v>3</v>
      </c>
      <c r="D23" s="25"/>
      <c r="E23" s="26"/>
      <c r="F23" s="26"/>
      <c r="G23" s="27"/>
      <c r="H23" s="27"/>
      <c r="I23" s="27"/>
      <c r="J23" s="66">
        <f t="shared" si="8"/>
        <v>0</v>
      </c>
      <c r="K23" s="25">
        <v>1</v>
      </c>
      <c r="L23" s="26">
        <v>12</v>
      </c>
      <c r="M23" s="26">
        <v>5</v>
      </c>
      <c r="N23" s="27">
        <v>180</v>
      </c>
      <c r="O23" s="27">
        <v>1</v>
      </c>
      <c r="P23" s="27">
        <v>36</v>
      </c>
      <c r="Q23" s="66">
        <f>L23*(M23+O23)*36</f>
        <v>2592</v>
      </c>
      <c r="R23" s="25"/>
      <c r="S23" s="26"/>
      <c r="T23" s="26"/>
      <c r="U23" s="27"/>
      <c r="V23" s="27"/>
      <c r="W23" s="27"/>
      <c r="X23" s="66">
        <f t="shared" si="7"/>
        <v>0</v>
      </c>
      <c r="Y23" s="61"/>
      <c r="Z23" s="25"/>
      <c r="AA23" s="26"/>
      <c r="AB23" s="26"/>
      <c r="AC23" s="61"/>
      <c r="AD23" s="66"/>
      <c r="AE23" s="25">
        <f t="shared" si="0"/>
        <v>1</v>
      </c>
      <c r="AF23" s="107">
        <f t="shared" si="2"/>
        <v>12</v>
      </c>
      <c r="AG23" s="31">
        <f t="shared" si="6"/>
        <v>5</v>
      </c>
      <c r="AH23" s="107">
        <f t="shared" si="1"/>
        <v>180</v>
      </c>
      <c r="AI23" s="107">
        <f t="shared" si="3"/>
        <v>1</v>
      </c>
      <c r="AJ23" s="107">
        <f t="shared" si="5"/>
        <v>36</v>
      </c>
      <c r="AK23" s="108">
        <f t="shared" si="4"/>
        <v>2592</v>
      </c>
      <c r="AL23" s="55"/>
    </row>
    <row r="24" spans="1:37" s="2" customFormat="1" ht="27.75" customHeight="1">
      <c r="A24" s="23">
        <v>11</v>
      </c>
      <c r="B24" s="35" t="s">
        <v>22</v>
      </c>
      <c r="C24" s="52" t="s">
        <v>22</v>
      </c>
      <c r="D24" s="29">
        <v>1</v>
      </c>
      <c r="E24" s="82">
        <v>10</v>
      </c>
      <c r="F24" s="26">
        <v>3</v>
      </c>
      <c r="G24" s="27">
        <v>102</v>
      </c>
      <c r="H24" s="27">
        <v>1</v>
      </c>
      <c r="I24" s="27">
        <v>34</v>
      </c>
      <c r="J24" s="66">
        <f t="shared" si="8"/>
        <v>1360</v>
      </c>
      <c r="K24" s="25">
        <v>1</v>
      </c>
      <c r="L24" s="26">
        <v>10</v>
      </c>
      <c r="M24" s="26">
        <v>5</v>
      </c>
      <c r="N24" s="27">
        <v>180</v>
      </c>
      <c r="O24" s="27">
        <v>1</v>
      </c>
      <c r="P24" s="27">
        <v>36</v>
      </c>
      <c r="Q24" s="66">
        <f>L24*(M24+O24)*36</f>
        <v>2160</v>
      </c>
      <c r="R24" s="25">
        <v>1</v>
      </c>
      <c r="S24" s="26">
        <v>10</v>
      </c>
      <c r="T24" s="26">
        <v>5</v>
      </c>
      <c r="U24" s="27">
        <v>180</v>
      </c>
      <c r="V24" s="27">
        <v>1</v>
      </c>
      <c r="W24" s="27">
        <v>36</v>
      </c>
      <c r="X24" s="66">
        <f>S24*(T24+V24)*36</f>
        <v>2160</v>
      </c>
      <c r="Y24" s="61"/>
      <c r="Z24" s="25"/>
      <c r="AA24" s="26"/>
      <c r="AB24" s="26"/>
      <c r="AC24" s="61"/>
      <c r="AD24" s="66"/>
      <c r="AE24" s="25">
        <f t="shared" si="0"/>
        <v>3</v>
      </c>
      <c r="AF24" s="107">
        <f t="shared" si="2"/>
        <v>30</v>
      </c>
      <c r="AG24" s="107">
        <f t="shared" si="6"/>
        <v>13</v>
      </c>
      <c r="AH24" s="107">
        <f t="shared" si="1"/>
        <v>462</v>
      </c>
      <c r="AI24" s="107">
        <f t="shared" si="3"/>
        <v>3</v>
      </c>
      <c r="AJ24" s="107">
        <v>18</v>
      </c>
      <c r="AK24" s="94">
        <f t="shared" si="4"/>
        <v>5680</v>
      </c>
    </row>
    <row r="25" spans="1:37" s="2" customFormat="1" ht="27.75" customHeight="1">
      <c r="A25" s="23"/>
      <c r="B25" s="145" t="s">
        <v>25</v>
      </c>
      <c r="C25" s="24" t="s">
        <v>25</v>
      </c>
      <c r="D25" s="25">
        <v>1</v>
      </c>
      <c r="E25" s="26">
        <v>26</v>
      </c>
      <c r="F25" s="26">
        <v>3</v>
      </c>
      <c r="G25" s="27">
        <v>102</v>
      </c>
      <c r="H25" s="27">
        <v>1</v>
      </c>
      <c r="I25" s="27">
        <v>34</v>
      </c>
      <c r="J25" s="66">
        <f t="shared" si="8"/>
        <v>3536</v>
      </c>
      <c r="K25" s="25">
        <v>1</v>
      </c>
      <c r="L25" s="26">
        <v>13</v>
      </c>
      <c r="M25" s="26">
        <v>5</v>
      </c>
      <c r="N25" s="27">
        <v>180</v>
      </c>
      <c r="O25" s="27">
        <v>1</v>
      </c>
      <c r="P25" s="27">
        <v>36</v>
      </c>
      <c r="Q25" s="66">
        <f>L25*(M25+O25)*36</f>
        <v>2808</v>
      </c>
      <c r="R25" s="25"/>
      <c r="S25" s="26"/>
      <c r="T25" s="26"/>
      <c r="U25" s="27"/>
      <c r="V25" s="27"/>
      <c r="W25" s="27"/>
      <c r="X25" s="66">
        <f>S25*(T25+V25)*18</f>
        <v>0</v>
      </c>
      <c r="Y25" s="61"/>
      <c r="Z25" s="25"/>
      <c r="AA25" s="26"/>
      <c r="AB25" s="26"/>
      <c r="AC25" s="61"/>
      <c r="AD25" s="66"/>
      <c r="AE25" s="25">
        <f t="shared" si="0"/>
        <v>2</v>
      </c>
      <c r="AF25" s="107">
        <f t="shared" si="2"/>
        <v>39</v>
      </c>
      <c r="AG25" s="31">
        <f t="shared" si="6"/>
        <v>8</v>
      </c>
      <c r="AH25" s="107">
        <f t="shared" si="1"/>
        <v>282</v>
      </c>
      <c r="AI25" s="107">
        <f t="shared" si="3"/>
        <v>2</v>
      </c>
      <c r="AJ25" s="140">
        <f t="shared" si="5"/>
        <v>70</v>
      </c>
      <c r="AK25" s="94">
        <f t="shared" si="4"/>
        <v>6344</v>
      </c>
    </row>
    <row r="26" spans="1:37" s="2" customFormat="1" ht="28.5" customHeight="1">
      <c r="A26" s="37">
        <v>13</v>
      </c>
      <c r="B26" s="33" t="s">
        <v>26</v>
      </c>
      <c r="C26" s="24" t="s">
        <v>45</v>
      </c>
      <c r="D26" s="26">
        <v>1</v>
      </c>
      <c r="E26" s="26">
        <v>10</v>
      </c>
      <c r="F26" s="26">
        <v>7</v>
      </c>
      <c r="G26" s="26">
        <v>238</v>
      </c>
      <c r="H26" s="26">
        <v>1</v>
      </c>
      <c r="I26" s="27">
        <v>34</v>
      </c>
      <c r="J26" s="66">
        <f t="shared" si="8"/>
        <v>2720</v>
      </c>
      <c r="K26" s="25">
        <v>1</v>
      </c>
      <c r="L26" s="26">
        <v>15</v>
      </c>
      <c r="M26" s="26">
        <v>7</v>
      </c>
      <c r="N26" s="27">
        <v>252</v>
      </c>
      <c r="O26" s="27">
        <v>1</v>
      </c>
      <c r="P26" s="27">
        <v>36</v>
      </c>
      <c r="Q26" s="66">
        <f>L26*(M26+O26)*36</f>
        <v>4320</v>
      </c>
      <c r="R26" s="25">
        <v>1</v>
      </c>
      <c r="S26" s="26">
        <v>16</v>
      </c>
      <c r="T26" s="26">
        <v>7</v>
      </c>
      <c r="U26" s="27">
        <v>252</v>
      </c>
      <c r="V26" s="27">
        <v>1</v>
      </c>
      <c r="W26" s="27">
        <v>36</v>
      </c>
      <c r="X26" s="66">
        <f>S26*(T26+V26)*36</f>
        <v>4608</v>
      </c>
      <c r="Y26" s="61"/>
      <c r="Z26" s="25"/>
      <c r="AA26" s="26"/>
      <c r="AB26" s="26"/>
      <c r="AC26" s="61"/>
      <c r="AD26" s="66"/>
      <c r="AE26" s="25">
        <f t="shared" si="0"/>
        <v>3</v>
      </c>
      <c r="AF26" s="107">
        <f t="shared" si="2"/>
        <v>41</v>
      </c>
      <c r="AG26" s="31">
        <f t="shared" si="6"/>
        <v>21</v>
      </c>
      <c r="AH26" s="107">
        <f t="shared" si="1"/>
        <v>742</v>
      </c>
      <c r="AI26" s="107">
        <f t="shared" si="3"/>
        <v>3</v>
      </c>
      <c r="AJ26" s="140">
        <f t="shared" si="5"/>
        <v>106</v>
      </c>
      <c r="AK26" s="94">
        <f t="shared" si="4"/>
        <v>11648</v>
      </c>
    </row>
    <row r="27" spans="1:39" ht="21" customHeight="1">
      <c r="A27" s="175" t="s">
        <v>41</v>
      </c>
      <c r="B27" s="176"/>
      <c r="C27" s="177"/>
      <c r="D27" s="56">
        <f aca="true" t="shared" si="9" ref="D27:W27">SUM(D12:D26)</f>
        <v>19</v>
      </c>
      <c r="E27" s="38">
        <f t="shared" si="9"/>
        <v>254</v>
      </c>
      <c r="F27" s="38">
        <f t="shared" si="9"/>
        <v>34</v>
      </c>
      <c r="G27" s="38">
        <f t="shared" si="9"/>
        <v>1224</v>
      </c>
      <c r="H27" s="38">
        <f t="shared" si="9"/>
        <v>10</v>
      </c>
      <c r="I27" s="62">
        <f t="shared" si="9"/>
        <v>340</v>
      </c>
      <c r="J27" s="81">
        <f t="shared" si="9"/>
        <v>35904</v>
      </c>
      <c r="K27" s="56">
        <f t="shared" si="9"/>
        <v>9</v>
      </c>
      <c r="L27" s="38">
        <f t="shared" si="9"/>
        <v>109</v>
      </c>
      <c r="M27" s="38">
        <f t="shared" si="9"/>
        <v>45</v>
      </c>
      <c r="N27" s="38">
        <f t="shared" si="9"/>
        <v>1620</v>
      </c>
      <c r="O27" s="38">
        <f t="shared" si="9"/>
        <v>9</v>
      </c>
      <c r="P27" s="62">
        <f t="shared" si="9"/>
        <v>324</v>
      </c>
      <c r="Q27" s="81">
        <f t="shared" si="9"/>
        <v>23832</v>
      </c>
      <c r="R27" s="56">
        <f t="shared" si="9"/>
        <v>6</v>
      </c>
      <c r="S27" s="38">
        <f t="shared" si="9"/>
        <v>83</v>
      </c>
      <c r="T27" s="38">
        <f t="shared" si="9"/>
        <v>22</v>
      </c>
      <c r="U27" s="38">
        <f t="shared" si="9"/>
        <v>792</v>
      </c>
      <c r="V27" s="38">
        <f t="shared" si="9"/>
        <v>4</v>
      </c>
      <c r="W27" s="62">
        <f t="shared" si="9"/>
        <v>144</v>
      </c>
      <c r="X27" s="81">
        <f>SUM(X13:X26)</f>
        <v>19080</v>
      </c>
      <c r="Y27" s="56">
        <f aca="true" t="shared" si="10" ref="Y27:AG27">SUM(Y12:Y26)</f>
        <v>0</v>
      </c>
      <c r="Z27" s="56">
        <f t="shared" si="10"/>
        <v>0</v>
      </c>
      <c r="AA27" s="38">
        <f t="shared" si="10"/>
        <v>0</v>
      </c>
      <c r="AB27" s="38">
        <f t="shared" si="10"/>
        <v>0</v>
      </c>
      <c r="AC27" s="62">
        <f t="shared" si="10"/>
        <v>0</v>
      </c>
      <c r="AD27" s="81">
        <f t="shared" si="10"/>
        <v>0</v>
      </c>
      <c r="AE27" s="56">
        <f t="shared" si="10"/>
        <v>34</v>
      </c>
      <c r="AF27" s="123">
        <f t="shared" si="10"/>
        <v>446</v>
      </c>
      <c r="AG27" s="57">
        <f t="shared" si="10"/>
        <v>101</v>
      </c>
      <c r="AH27" s="57">
        <f t="shared" si="1"/>
        <v>3636</v>
      </c>
      <c r="AI27" s="57">
        <f>SUM(AI12:AI26)</f>
        <v>23</v>
      </c>
      <c r="AJ27" s="57">
        <f>I27+P27+W27+AC27</f>
        <v>808</v>
      </c>
      <c r="AK27" s="94">
        <f>AH27+AJ27</f>
        <v>4444</v>
      </c>
      <c r="AL27" s="79">
        <f>SUM(AK12:AK26)</f>
        <v>78816</v>
      </c>
      <c r="AM27" s="54"/>
    </row>
    <row r="28" spans="1:37" ht="20.25" customHeight="1">
      <c r="A28" s="101"/>
      <c r="B28" s="101"/>
      <c r="C28" s="101"/>
      <c r="D28" s="40"/>
      <c r="E28" s="40"/>
      <c r="F28" s="40"/>
      <c r="G28" s="40"/>
      <c r="H28" s="40"/>
      <c r="I28" s="40"/>
      <c r="J28" s="68"/>
      <c r="K28" s="40"/>
      <c r="L28" s="40"/>
      <c r="M28" s="40"/>
      <c r="N28" s="40"/>
      <c r="O28" s="40"/>
      <c r="P28" s="40"/>
      <c r="Q28" s="68"/>
      <c r="R28" s="40"/>
      <c r="S28" s="40"/>
      <c r="T28" s="40"/>
      <c r="U28" s="40"/>
      <c r="V28" s="40"/>
      <c r="W28" s="40"/>
      <c r="X28" s="68"/>
      <c r="Y28" s="40"/>
      <c r="Z28" s="40"/>
      <c r="AA28" s="40"/>
      <c r="AB28" s="40"/>
      <c r="AC28" s="40"/>
      <c r="AD28" s="89"/>
      <c r="AE28" s="90" t="s">
        <v>77</v>
      </c>
      <c r="AF28" s="90"/>
      <c r="AG28" s="60"/>
      <c r="AH28" s="90"/>
      <c r="AI28" s="90"/>
      <c r="AJ28" s="98">
        <f>E27+L27+S27</f>
        <v>446</v>
      </c>
      <c r="AK28" s="79">
        <f>J27+Q27+X27+AD27</f>
        <v>78816</v>
      </c>
    </row>
    <row r="29" spans="1:37" ht="20.25" customHeight="1">
      <c r="A29" s="218" t="s">
        <v>20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</row>
    <row r="30" spans="1:37" s="2" customFormat="1" ht="29.25" customHeight="1">
      <c r="A30" s="42">
        <v>15</v>
      </c>
      <c r="B30" s="43" t="s">
        <v>10</v>
      </c>
      <c r="C30" s="44" t="s">
        <v>10</v>
      </c>
      <c r="D30" s="25">
        <v>4</v>
      </c>
      <c r="E30" s="26">
        <v>60</v>
      </c>
      <c r="F30" s="26">
        <v>6</v>
      </c>
      <c r="G30" s="27">
        <v>204</v>
      </c>
      <c r="H30" s="27">
        <v>1</v>
      </c>
      <c r="I30" s="27">
        <v>34</v>
      </c>
      <c r="J30" s="66">
        <f>E30*(F30+H30)*34</f>
        <v>14280</v>
      </c>
      <c r="K30" s="25"/>
      <c r="L30" s="26"/>
      <c r="M30" s="26"/>
      <c r="N30" s="27"/>
      <c r="O30" s="27"/>
      <c r="P30" s="27"/>
      <c r="Q30" s="66"/>
      <c r="R30" s="25"/>
      <c r="S30" s="26"/>
      <c r="T30" s="26"/>
      <c r="U30" s="27"/>
      <c r="V30" s="27"/>
      <c r="W30" s="27"/>
      <c r="X30" s="66">
        <f>S30*(T30+V30)*36</f>
        <v>0</v>
      </c>
      <c r="Y30" s="61"/>
      <c r="Z30" s="25"/>
      <c r="AA30" s="26"/>
      <c r="AB30" s="26"/>
      <c r="AC30" s="61"/>
      <c r="AD30" s="66"/>
      <c r="AE30" s="25">
        <f aca="true" t="shared" si="11" ref="AE30:AF33">D30+K30+R30</f>
        <v>4</v>
      </c>
      <c r="AF30" s="31">
        <f>E30+L30+S30+Y30</f>
        <v>60</v>
      </c>
      <c r="AG30" s="31">
        <f aca="true" t="shared" si="12" ref="AG30:AH32">F30+M30+T30+Z30</f>
        <v>6</v>
      </c>
      <c r="AH30" s="31">
        <f t="shared" si="12"/>
        <v>204</v>
      </c>
      <c r="AI30" s="31">
        <f>H30+O30+V30+AB30</f>
        <v>1</v>
      </c>
      <c r="AJ30" s="31">
        <f aca="true" t="shared" si="13" ref="AJ30:AK32">I30+P30+W30+AC30</f>
        <v>34</v>
      </c>
      <c r="AK30" s="99">
        <f t="shared" si="13"/>
        <v>14280</v>
      </c>
    </row>
    <row r="31" spans="1:37" s="2" customFormat="1" ht="24" customHeight="1">
      <c r="A31" s="146"/>
      <c r="B31" s="147" t="s">
        <v>64</v>
      </c>
      <c r="C31" s="44" t="s">
        <v>69</v>
      </c>
      <c r="D31" s="25">
        <v>3</v>
      </c>
      <c r="E31" s="26">
        <v>36</v>
      </c>
      <c r="F31" s="26">
        <v>3</v>
      </c>
      <c r="G31" s="27">
        <v>102</v>
      </c>
      <c r="H31" s="27">
        <v>1</v>
      </c>
      <c r="I31" s="27">
        <v>34</v>
      </c>
      <c r="J31" s="66">
        <f>E31*(F31+H31)*34</f>
        <v>4896</v>
      </c>
      <c r="K31" s="25"/>
      <c r="L31" s="26"/>
      <c r="M31" s="26"/>
      <c r="N31" s="27"/>
      <c r="O31" s="27"/>
      <c r="P31" s="83"/>
      <c r="Q31" s="84">
        <f>L31*(M31+O31)*36</f>
        <v>0</v>
      </c>
      <c r="R31" s="80"/>
      <c r="S31" s="82"/>
      <c r="T31" s="82"/>
      <c r="U31" s="83"/>
      <c r="V31" s="83"/>
      <c r="W31" s="83"/>
      <c r="X31" s="84">
        <f>S31*(T31+V31)*36</f>
        <v>0</v>
      </c>
      <c r="Y31" s="114"/>
      <c r="Z31" s="80"/>
      <c r="AA31" s="82"/>
      <c r="AB31" s="82"/>
      <c r="AC31" s="114"/>
      <c r="AD31" s="84"/>
      <c r="AE31" s="80">
        <f t="shared" si="11"/>
        <v>3</v>
      </c>
      <c r="AF31" s="31">
        <f>E31+L31+S31+Y31</f>
        <v>36</v>
      </c>
      <c r="AG31" s="31">
        <f t="shared" si="12"/>
        <v>3</v>
      </c>
      <c r="AH31" s="31">
        <f t="shared" si="12"/>
        <v>102</v>
      </c>
      <c r="AI31" s="31">
        <f>H31+O31+V31+AB31</f>
        <v>1</v>
      </c>
      <c r="AJ31" s="31">
        <f t="shared" si="13"/>
        <v>34</v>
      </c>
      <c r="AK31" s="99">
        <f t="shared" si="13"/>
        <v>4896</v>
      </c>
    </row>
    <row r="32" spans="1:37" s="2" customFormat="1" ht="21.75" customHeight="1">
      <c r="A32" s="42">
        <v>2</v>
      </c>
      <c r="B32" s="45" t="s">
        <v>12</v>
      </c>
      <c r="C32" s="44" t="s">
        <v>36</v>
      </c>
      <c r="D32" s="25">
        <v>1</v>
      </c>
      <c r="E32" s="26">
        <v>13</v>
      </c>
      <c r="F32" s="26">
        <v>9</v>
      </c>
      <c r="G32" s="27">
        <v>306</v>
      </c>
      <c r="H32" s="27">
        <v>1</v>
      </c>
      <c r="I32" s="27">
        <v>34</v>
      </c>
      <c r="J32" s="66">
        <f>E32*(F32+H32)*34</f>
        <v>4420</v>
      </c>
      <c r="K32" s="25">
        <v>1</v>
      </c>
      <c r="L32" s="26">
        <v>10</v>
      </c>
      <c r="M32" s="26">
        <v>5</v>
      </c>
      <c r="N32" s="27">
        <v>180</v>
      </c>
      <c r="O32" s="27">
        <v>1</v>
      </c>
      <c r="P32" s="27">
        <v>36</v>
      </c>
      <c r="Q32" s="66">
        <f>L32*(M32+O32)*36</f>
        <v>2160</v>
      </c>
      <c r="R32" s="25"/>
      <c r="S32" s="26"/>
      <c r="T32" s="26"/>
      <c r="U32" s="27"/>
      <c r="V32" s="27"/>
      <c r="W32" s="27"/>
      <c r="X32" s="66"/>
      <c r="Y32" s="61"/>
      <c r="Z32" s="25"/>
      <c r="AA32" s="26"/>
      <c r="AB32" s="26"/>
      <c r="AC32" s="61"/>
      <c r="AD32" s="66"/>
      <c r="AE32" s="25">
        <f t="shared" si="11"/>
        <v>2</v>
      </c>
      <c r="AF32" s="31">
        <f>E32+L32+S32+Y32</f>
        <v>23</v>
      </c>
      <c r="AG32" s="31">
        <f t="shared" si="12"/>
        <v>14</v>
      </c>
      <c r="AH32" s="31">
        <f t="shared" si="12"/>
        <v>486</v>
      </c>
      <c r="AI32" s="31">
        <f>H32+O32+V32+AB32</f>
        <v>2</v>
      </c>
      <c r="AJ32" s="31">
        <f t="shared" si="13"/>
        <v>70</v>
      </c>
      <c r="AK32" s="99">
        <f t="shared" si="13"/>
        <v>6580</v>
      </c>
    </row>
    <row r="33" spans="1:42" ht="21" customHeight="1">
      <c r="A33" s="175" t="s">
        <v>18</v>
      </c>
      <c r="B33" s="176"/>
      <c r="C33" s="177"/>
      <c r="D33" s="38">
        <f aca="true" t="shared" si="14" ref="D33:X33">SUM(D30:D32)</f>
        <v>8</v>
      </c>
      <c r="E33" s="38">
        <f t="shared" si="14"/>
        <v>109</v>
      </c>
      <c r="F33" s="38">
        <f t="shared" si="14"/>
        <v>18</v>
      </c>
      <c r="G33" s="38">
        <f t="shared" si="14"/>
        <v>612</v>
      </c>
      <c r="H33" s="38">
        <f t="shared" si="14"/>
        <v>3</v>
      </c>
      <c r="I33" s="62">
        <f t="shared" si="14"/>
        <v>102</v>
      </c>
      <c r="J33" s="81">
        <f t="shared" si="14"/>
        <v>23596</v>
      </c>
      <c r="K33" s="56">
        <f t="shared" si="14"/>
        <v>1</v>
      </c>
      <c r="L33" s="38">
        <f t="shared" si="14"/>
        <v>10</v>
      </c>
      <c r="M33" s="38">
        <f t="shared" si="14"/>
        <v>5</v>
      </c>
      <c r="N33" s="38">
        <f t="shared" si="14"/>
        <v>180</v>
      </c>
      <c r="O33" s="38">
        <f t="shared" si="14"/>
        <v>1</v>
      </c>
      <c r="P33" s="62">
        <f t="shared" si="14"/>
        <v>36</v>
      </c>
      <c r="Q33" s="81">
        <f t="shared" si="14"/>
        <v>2160</v>
      </c>
      <c r="R33" s="56">
        <f t="shared" si="14"/>
        <v>0</v>
      </c>
      <c r="S33" s="38">
        <f t="shared" si="14"/>
        <v>0</v>
      </c>
      <c r="T33" s="38">
        <f t="shared" si="14"/>
        <v>0</v>
      </c>
      <c r="U33" s="38">
        <f t="shared" si="14"/>
        <v>0</v>
      </c>
      <c r="V33" s="38">
        <f t="shared" si="14"/>
        <v>0</v>
      </c>
      <c r="W33" s="62">
        <f t="shared" si="14"/>
        <v>0</v>
      </c>
      <c r="X33" s="81">
        <f t="shared" si="14"/>
        <v>0</v>
      </c>
      <c r="Y33" s="87"/>
      <c r="Z33" s="56">
        <f>SUM(Z30:Z32)</f>
        <v>0</v>
      </c>
      <c r="AA33" s="38">
        <f>SUM(AA30:AA32)</f>
        <v>0</v>
      </c>
      <c r="AB33" s="38">
        <f>SUM(AB30:AB32)</f>
        <v>0</v>
      </c>
      <c r="AC33" s="62">
        <f>SUM(AC30:AC32)</f>
        <v>0</v>
      </c>
      <c r="AD33" s="81"/>
      <c r="AE33" s="56">
        <f t="shared" si="11"/>
        <v>9</v>
      </c>
      <c r="AF33" s="124">
        <f t="shared" si="11"/>
        <v>119</v>
      </c>
      <c r="AG33" s="56">
        <f>F33+M33+T33</f>
        <v>23</v>
      </c>
      <c r="AH33" s="56">
        <f>G33+N33+U33</f>
        <v>792</v>
      </c>
      <c r="AI33" s="56">
        <f>H33+O33+V33</f>
        <v>4</v>
      </c>
      <c r="AJ33" s="56">
        <f>I33+P33+W33+AC33</f>
        <v>138</v>
      </c>
      <c r="AK33" s="99">
        <f>AH33+AJ33</f>
        <v>930</v>
      </c>
      <c r="AL33" s="79">
        <f>SUM(AK30:AK32)</f>
        <v>25756</v>
      </c>
      <c r="AM33" s="54"/>
      <c r="AN33" s="54"/>
      <c r="AO33" s="54"/>
      <c r="AP33" s="54"/>
    </row>
    <row r="34" spans="1:37" ht="20.25" customHeight="1">
      <c r="A34" s="1"/>
      <c r="B34" s="40"/>
      <c r="C34" s="40"/>
      <c r="D34" s="40"/>
      <c r="E34" s="40"/>
      <c r="F34" s="40"/>
      <c r="G34" s="40"/>
      <c r="H34" s="40"/>
      <c r="I34" s="40"/>
      <c r="J34" s="68"/>
      <c r="K34" s="40"/>
      <c r="L34" s="40"/>
      <c r="M34" s="40"/>
      <c r="N34" s="40"/>
      <c r="O34" s="40"/>
      <c r="P34" s="40"/>
      <c r="Q34" s="68"/>
      <c r="R34" s="40"/>
      <c r="S34" s="40"/>
      <c r="T34" s="40"/>
      <c r="U34" s="40"/>
      <c r="V34" s="40"/>
      <c r="W34" s="40"/>
      <c r="X34" s="68"/>
      <c r="Y34" s="40"/>
      <c r="Z34" s="40"/>
      <c r="AA34" s="40"/>
      <c r="AB34" s="40"/>
      <c r="AC34" s="40"/>
      <c r="AD34" s="68"/>
      <c r="AE34" s="40" t="s">
        <v>77</v>
      </c>
      <c r="AF34" s="40"/>
      <c r="AG34" s="40"/>
      <c r="AH34" s="90"/>
      <c r="AI34" s="90"/>
      <c r="AJ34" s="98">
        <f>E33+L33+S33</f>
        <v>119</v>
      </c>
      <c r="AK34" s="79">
        <f>J33+Q33+X33+AD33</f>
        <v>25756</v>
      </c>
    </row>
    <row r="35" spans="1:37" ht="20.25" customHeight="1">
      <c r="A35" s="218" t="s">
        <v>43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</row>
    <row r="36" spans="1:37" s="2" customFormat="1" ht="16.5" customHeight="1">
      <c r="A36" s="34">
        <v>17</v>
      </c>
      <c r="B36" s="35" t="s">
        <v>53</v>
      </c>
      <c r="C36" s="44" t="s">
        <v>53</v>
      </c>
      <c r="D36" s="25">
        <v>1</v>
      </c>
      <c r="E36" s="26">
        <v>14</v>
      </c>
      <c r="F36" s="26">
        <v>3</v>
      </c>
      <c r="G36" s="27">
        <v>102</v>
      </c>
      <c r="H36" s="27">
        <v>1</v>
      </c>
      <c r="I36" s="27">
        <v>34</v>
      </c>
      <c r="J36" s="66">
        <f>E36*(F36+H36)*34</f>
        <v>1904</v>
      </c>
      <c r="K36" s="25">
        <v>1</v>
      </c>
      <c r="L36" s="26">
        <v>10</v>
      </c>
      <c r="M36" s="26">
        <v>5</v>
      </c>
      <c r="N36" s="27">
        <v>180</v>
      </c>
      <c r="O36" s="27">
        <v>1</v>
      </c>
      <c r="P36" s="27">
        <v>36</v>
      </c>
      <c r="Q36" s="66">
        <f>L36*(M36+O36)*36</f>
        <v>2160</v>
      </c>
      <c r="R36" s="25"/>
      <c r="S36" s="26"/>
      <c r="T36" s="26"/>
      <c r="U36" s="27"/>
      <c r="V36" s="27"/>
      <c r="W36" s="27"/>
      <c r="X36" s="66">
        <f>S36*(T36+V36)*36</f>
        <v>0</v>
      </c>
      <c r="Y36" s="61"/>
      <c r="Z36" s="25"/>
      <c r="AA36" s="26"/>
      <c r="AB36" s="26"/>
      <c r="AC36" s="61"/>
      <c r="AD36" s="66"/>
      <c r="AE36" s="25">
        <f>D36+K36+R36</f>
        <v>2</v>
      </c>
      <c r="AF36" s="26">
        <f>E36+L36+S36+Y36</f>
        <v>24</v>
      </c>
      <c r="AG36" s="26">
        <f aca="true" t="shared" si="15" ref="AG36:AK38">F36+M36+T36+Z36</f>
        <v>8</v>
      </c>
      <c r="AH36" s="27">
        <f t="shared" si="15"/>
        <v>282</v>
      </c>
      <c r="AI36" s="27">
        <f t="shared" si="15"/>
        <v>2</v>
      </c>
      <c r="AJ36" s="27">
        <f t="shared" si="15"/>
        <v>70</v>
      </c>
      <c r="AK36" s="99">
        <f t="shared" si="15"/>
        <v>4064</v>
      </c>
    </row>
    <row r="37" spans="1:37" s="2" customFormat="1" ht="16.5" customHeight="1">
      <c r="A37" s="42">
        <v>18</v>
      </c>
      <c r="B37" s="35" t="s">
        <v>61</v>
      </c>
      <c r="C37" s="44" t="s">
        <v>62</v>
      </c>
      <c r="D37" s="25">
        <v>2</v>
      </c>
      <c r="E37" s="26">
        <v>21</v>
      </c>
      <c r="F37" s="26">
        <v>8</v>
      </c>
      <c r="G37" s="27">
        <v>272</v>
      </c>
      <c r="H37" s="27">
        <v>1</v>
      </c>
      <c r="I37" s="27">
        <v>34</v>
      </c>
      <c r="J37" s="66">
        <f>E37*(F37+H37)*34</f>
        <v>6426</v>
      </c>
      <c r="K37" s="25"/>
      <c r="L37" s="26"/>
      <c r="M37" s="26"/>
      <c r="N37" s="27"/>
      <c r="O37" s="27"/>
      <c r="P37" s="27"/>
      <c r="Q37" s="66">
        <f>L37*(M37+O37)*36</f>
        <v>0</v>
      </c>
      <c r="R37" s="25"/>
      <c r="S37" s="26"/>
      <c r="T37" s="26"/>
      <c r="U37" s="27"/>
      <c r="V37" s="27"/>
      <c r="W37" s="27"/>
      <c r="X37" s="66">
        <f>S37*(T37+V37)*36</f>
        <v>0</v>
      </c>
      <c r="Y37" s="61"/>
      <c r="Z37" s="25"/>
      <c r="AA37" s="26"/>
      <c r="AB37" s="26"/>
      <c r="AC37" s="61"/>
      <c r="AD37" s="66"/>
      <c r="AE37" s="25">
        <f>D37+K37+R37</f>
        <v>2</v>
      </c>
      <c r="AF37" s="26">
        <f>E37+L37+S37+Y37</f>
        <v>21</v>
      </c>
      <c r="AG37" s="26">
        <f t="shared" si="15"/>
        <v>8</v>
      </c>
      <c r="AH37" s="27">
        <f t="shared" si="15"/>
        <v>272</v>
      </c>
      <c r="AI37" s="27">
        <f t="shared" si="15"/>
        <v>1</v>
      </c>
      <c r="AJ37" s="27">
        <f t="shared" si="15"/>
        <v>34</v>
      </c>
      <c r="AK37" s="99">
        <f t="shared" si="15"/>
        <v>6426</v>
      </c>
    </row>
    <row r="38" spans="1:37" s="2" customFormat="1" ht="16.5" customHeight="1">
      <c r="A38" s="42">
        <v>19</v>
      </c>
      <c r="B38" s="35" t="s">
        <v>23</v>
      </c>
      <c r="C38" s="44" t="s">
        <v>23</v>
      </c>
      <c r="D38" s="25">
        <v>2</v>
      </c>
      <c r="E38" s="26">
        <v>30</v>
      </c>
      <c r="F38" s="26">
        <v>3</v>
      </c>
      <c r="G38" s="27">
        <v>102</v>
      </c>
      <c r="H38" s="27">
        <v>1</v>
      </c>
      <c r="I38" s="27">
        <v>34</v>
      </c>
      <c r="J38" s="66">
        <f>E38*(F38+H38)*34</f>
        <v>4080</v>
      </c>
      <c r="K38" s="25"/>
      <c r="L38" s="26"/>
      <c r="M38" s="26"/>
      <c r="N38" s="27"/>
      <c r="O38" s="27"/>
      <c r="P38" s="27"/>
      <c r="Q38" s="66">
        <f>L38*(M38+O38)*36</f>
        <v>0</v>
      </c>
      <c r="R38" s="25"/>
      <c r="S38" s="26"/>
      <c r="T38" s="26"/>
      <c r="U38" s="27"/>
      <c r="V38" s="27"/>
      <c r="W38" s="27"/>
      <c r="X38" s="66">
        <f>S38*(T38+V38)*36</f>
        <v>0</v>
      </c>
      <c r="Y38" s="61"/>
      <c r="Z38" s="25"/>
      <c r="AA38" s="26"/>
      <c r="AB38" s="26"/>
      <c r="AC38" s="61"/>
      <c r="AD38" s="66"/>
      <c r="AE38" s="25">
        <f>D38+K38+R38</f>
        <v>2</v>
      </c>
      <c r="AF38" s="26">
        <f>E38+L38+S38+Y38</f>
        <v>30</v>
      </c>
      <c r="AG38" s="26">
        <f t="shared" si="15"/>
        <v>3</v>
      </c>
      <c r="AH38" s="27">
        <f t="shared" si="15"/>
        <v>102</v>
      </c>
      <c r="AI38" s="27">
        <f t="shared" si="15"/>
        <v>1</v>
      </c>
      <c r="AJ38" s="27">
        <f t="shared" si="15"/>
        <v>34</v>
      </c>
      <c r="AK38" s="99">
        <f t="shared" si="15"/>
        <v>4080</v>
      </c>
    </row>
    <row r="39" spans="1:38" ht="21" customHeight="1">
      <c r="A39" s="175" t="s">
        <v>42</v>
      </c>
      <c r="B39" s="176"/>
      <c r="C39" s="177"/>
      <c r="D39" s="47">
        <f aca="true" t="shared" si="16" ref="D39:AJ39">SUM(D36:D38)</f>
        <v>5</v>
      </c>
      <c r="E39" s="47">
        <f t="shared" si="16"/>
        <v>65</v>
      </c>
      <c r="F39" s="47">
        <f t="shared" si="16"/>
        <v>14</v>
      </c>
      <c r="G39" s="47">
        <f t="shared" si="16"/>
        <v>476</v>
      </c>
      <c r="H39" s="47">
        <f t="shared" si="16"/>
        <v>3</v>
      </c>
      <c r="I39" s="63">
        <f t="shared" si="16"/>
        <v>102</v>
      </c>
      <c r="J39" s="116">
        <f>SUM(J36:J38)</f>
        <v>12410</v>
      </c>
      <c r="K39" s="64">
        <f t="shared" si="16"/>
        <v>1</v>
      </c>
      <c r="L39" s="47">
        <f t="shared" si="16"/>
        <v>10</v>
      </c>
      <c r="M39" s="47">
        <f t="shared" si="16"/>
        <v>5</v>
      </c>
      <c r="N39" s="47">
        <f t="shared" si="16"/>
        <v>180</v>
      </c>
      <c r="O39" s="47">
        <f t="shared" si="16"/>
        <v>1</v>
      </c>
      <c r="P39" s="63">
        <f t="shared" si="16"/>
        <v>36</v>
      </c>
      <c r="Q39" s="69">
        <f>SUM(Q36:Q38)</f>
        <v>2160</v>
      </c>
      <c r="R39" s="64">
        <f t="shared" si="16"/>
        <v>0</v>
      </c>
      <c r="S39" s="47">
        <f t="shared" si="16"/>
        <v>0</v>
      </c>
      <c r="T39" s="47">
        <f t="shared" si="16"/>
        <v>0</v>
      </c>
      <c r="U39" s="47">
        <f t="shared" si="16"/>
        <v>0</v>
      </c>
      <c r="V39" s="47">
        <f t="shared" si="16"/>
        <v>0</v>
      </c>
      <c r="W39" s="63">
        <f t="shared" si="16"/>
        <v>0</v>
      </c>
      <c r="X39" s="69">
        <f>SUM(X36:X38)</f>
        <v>0</v>
      </c>
      <c r="Y39" s="91"/>
      <c r="Z39" s="64">
        <f t="shared" si="16"/>
        <v>0</v>
      </c>
      <c r="AA39" s="47">
        <f t="shared" si="16"/>
        <v>0</v>
      </c>
      <c r="AB39" s="47">
        <f t="shared" si="16"/>
        <v>0</v>
      </c>
      <c r="AC39" s="63">
        <f t="shared" si="16"/>
        <v>0</v>
      </c>
      <c r="AD39" s="69"/>
      <c r="AE39" s="64">
        <f t="shared" si="16"/>
        <v>6</v>
      </c>
      <c r="AF39" s="128">
        <f>SUM(AF36:AF38)</f>
        <v>75</v>
      </c>
      <c r="AG39" s="47">
        <f t="shared" si="16"/>
        <v>19</v>
      </c>
      <c r="AH39" s="47">
        <f t="shared" si="16"/>
        <v>656</v>
      </c>
      <c r="AI39" s="47">
        <f t="shared" si="16"/>
        <v>4</v>
      </c>
      <c r="AJ39" s="47">
        <f t="shared" si="16"/>
        <v>138</v>
      </c>
      <c r="AK39" s="59">
        <f>AH39+AJ39</f>
        <v>794</v>
      </c>
      <c r="AL39" s="79">
        <f>SUM(AK36:AK38)</f>
        <v>14570</v>
      </c>
    </row>
    <row r="40" spans="1:37" ht="20.25" customHeight="1">
      <c r="A40" s="1"/>
      <c r="B40" s="21"/>
      <c r="C40" s="21"/>
      <c r="D40" s="21"/>
      <c r="E40" s="21"/>
      <c r="F40" s="21"/>
      <c r="G40" s="21"/>
      <c r="H40" s="21"/>
      <c r="I40" s="21"/>
      <c r="J40" s="65"/>
      <c r="K40" s="21"/>
      <c r="L40" s="21"/>
      <c r="M40" s="21"/>
      <c r="N40" s="21"/>
      <c r="O40" s="21"/>
      <c r="P40" s="21"/>
      <c r="Q40" s="65"/>
      <c r="R40" s="21"/>
      <c r="S40" s="21"/>
      <c r="T40" s="21"/>
      <c r="U40" s="21"/>
      <c r="V40" s="21"/>
      <c r="W40" s="21"/>
      <c r="X40" s="65"/>
      <c r="Y40" s="21"/>
      <c r="Z40" s="21"/>
      <c r="AA40" s="21"/>
      <c r="AB40" s="21"/>
      <c r="AC40" s="21"/>
      <c r="AD40" s="65"/>
      <c r="AE40" s="21" t="s">
        <v>77</v>
      </c>
      <c r="AF40" s="21"/>
      <c r="AG40" s="127"/>
      <c r="AH40" s="127"/>
      <c r="AI40" s="127"/>
      <c r="AJ40" s="98">
        <f>E39+L39+S39</f>
        <v>75</v>
      </c>
      <c r="AK40" s="79">
        <f>J39+Q39+X39+AD39</f>
        <v>14570</v>
      </c>
    </row>
    <row r="41" spans="1:37" ht="20.25" customHeight="1">
      <c r="A41" s="212" t="s">
        <v>44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4"/>
    </row>
    <row r="42" spans="1:37" s="2" customFormat="1" ht="23.25" customHeight="1">
      <c r="A42" s="109">
        <v>20</v>
      </c>
      <c r="B42" s="43" t="s">
        <v>16</v>
      </c>
      <c r="C42" s="110" t="s">
        <v>35</v>
      </c>
      <c r="D42" s="72">
        <v>1</v>
      </c>
      <c r="E42" s="73">
        <v>17</v>
      </c>
      <c r="F42" s="73">
        <v>3</v>
      </c>
      <c r="G42" s="74">
        <v>102</v>
      </c>
      <c r="H42" s="74">
        <v>1</v>
      </c>
      <c r="I42" s="74">
        <v>34</v>
      </c>
      <c r="J42" s="75">
        <f>E42*(F42+H42)*34</f>
        <v>2312</v>
      </c>
      <c r="K42" s="72">
        <v>2</v>
      </c>
      <c r="L42" s="73">
        <v>24</v>
      </c>
      <c r="M42" s="73">
        <v>5</v>
      </c>
      <c r="N42" s="74">
        <v>180</v>
      </c>
      <c r="O42" s="74">
        <v>1</v>
      </c>
      <c r="P42" s="74">
        <v>36</v>
      </c>
      <c r="Q42" s="75">
        <f>L42*(M42+O42)*36</f>
        <v>5184</v>
      </c>
      <c r="R42" s="72">
        <v>1</v>
      </c>
      <c r="S42" s="73">
        <v>13</v>
      </c>
      <c r="T42" s="73">
        <v>5</v>
      </c>
      <c r="U42" s="74">
        <v>180</v>
      </c>
      <c r="V42" s="74">
        <v>1</v>
      </c>
      <c r="W42" s="74">
        <v>36</v>
      </c>
      <c r="X42" s="75">
        <f>S42*(T42+V42)*36</f>
        <v>2808</v>
      </c>
      <c r="Y42" s="106"/>
      <c r="Z42" s="72"/>
      <c r="AA42" s="73"/>
      <c r="AB42" s="73"/>
      <c r="AC42" s="106"/>
      <c r="AD42" s="75"/>
      <c r="AE42" s="72">
        <f>D42+K42+R42</f>
        <v>4</v>
      </c>
      <c r="AF42" s="107">
        <f aca="true" t="shared" si="17" ref="AF42:AK42">E42+L42+S42+Y42</f>
        <v>54</v>
      </c>
      <c r="AG42" s="107">
        <f t="shared" si="17"/>
        <v>13</v>
      </c>
      <c r="AH42" s="107">
        <f t="shared" si="17"/>
        <v>462</v>
      </c>
      <c r="AI42" s="107">
        <f t="shared" si="17"/>
        <v>3</v>
      </c>
      <c r="AJ42" s="107">
        <f t="shared" si="17"/>
        <v>106</v>
      </c>
      <c r="AK42" s="122">
        <f t="shared" si="17"/>
        <v>10304</v>
      </c>
    </row>
    <row r="43" spans="1:38" ht="21" customHeight="1">
      <c r="A43" s="175" t="s">
        <v>17</v>
      </c>
      <c r="B43" s="176"/>
      <c r="C43" s="177"/>
      <c r="D43" s="38">
        <f aca="true" t="shared" si="18" ref="D43:P43">SUM(D42:D42)</f>
        <v>1</v>
      </c>
      <c r="E43" s="38">
        <f t="shared" si="18"/>
        <v>17</v>
      </c>
      <c r="F43" s="38">
        <f t="shared" si="18"/>
        <v>3</v>
      </c>
      <c r="G43" s="38">
        <f t="shared" si="18"/>
        <v>102</v>
      </c>
      <c r="H43" s="38">
        <f t="shared" si="18"/>
        <v>1</v>
      </c>
      <c r="I43" s="38">
        <f t="shared" si="18"/>
        <v>34</v>
      </c>
      <c r="J43" s="113">
        <f t="shared" si="18"/>
        <v>2312</v>
      </c>
      <c r="K43" s="56">
        <f t="shared" si="18"/>
        <v>2</v>
      </c>
      <c r="L43" s="38">
        <f t="shared" si="18"/>
        <v>24</v>
      </c>
      <c r="M43" s="38">
        <f t="shared" si="18"/>
        <v>5</v>
      </c>
      <c r="N43" s="38">
        <f t="shared" si="18"/>
        <v>180</v>
      </c>
      <c r="O43" s="38">
        <f t="shared" si="18"/>
        <v>1</v>
      </c>
      <c r="P43" s="62">
        <f t="shared" si="18"/>
        <v>36</v>
      </c>
      <c r="Q43" s="81">
        <f>SUM(Q42)</f>
        <v>5184</v>
      </c>
      <c r="R43" s="56">
        <f aca="true" t="shared" si="19" ref="R43:W43">SUM(R42:R42)</f>
        <v>1</v>
      </c>
      <c r="S43" s="38">
        <f t="shared" si="19"/>
        <v>13</v>
      </c>
      <c r="T43" s="38">
        <f t="shared" si="19"/>
        <v>5</v>
      </c>
      <c r="U43" s="38">
        <f t="shared" si="19"/>
        <v>180</v>
      </c>
      <c r="V43" s="38">
        <f t="shared" si="19"/>
        <v>1</v>
      </c>
      <c r="W43" s="62">
        <f t="shared" si="19"/>
        <v>36</v>
      </c>
      <c r="X43" s="81">
        <f>SUM(X42)</f>
        <v>2808</v>
      </c>
      <c r="Y43" s="87"/>
      <c r="Z43" s="56">
        <f>SUM(Z42:Z42)</f>
        <v>0</v>
      </c>
      <c r="AA43" s="38">
        <f>SUM(AA42:AA42)</f>
        <v>0</v>
      </c>
      <c r="AB43" s="38"/>
      <c r="AC43" s="62">
        <f>SUM(AC42:AC42)</f>
        <v>0</v>
      </c>
      <c r="AD43" s="67"/>
      <c r="AE43" s="38">
        <f aca="true" t="shared" si="20" ref="AE43:AK43">SUM(AE42:AE42)</f>
        <v>4</v>
      </c>
      <c r="AF43" s="125">
        <f t="shared" si="20"/>
        <v>54</v>
      </c>
      <c r="AG43" s="38">
        <f t="shared" si="20"/>
        <v>13</v>
      </c>
      <c r="AH43" s="38">
        <f t="shared" si="20"/>
        <v>462</v>
      </c>
      <c r="AI43" s="38">
        <f t="shared" si="20"/>
        <v>3</v>
      </c>
      <c r="AJ43" s="38">
        <f t="shared" si="20"/>
        <v>106</v>
      </c>
      <c r="AK43" s="38">
        <f t="shared" si="20"/>
        <v>10304</v>
      </c>
      <c r="AL43" s="79">
        <f>SUM(AK42:AK42)</f>
        <v>10304</v>
      </c>
    </row>
    <row r="44" spans="1:37" ht="20.25" customHeight="1">
      <c r="A44" s="1"/>
      <c r="B44" s="40"/>
      <c r="C44" s="40"/>
      <c r="D44" s="40"/>
      <c r="E44" s="40"/>
      <c r="F44" s="40"/>
      <c r="G44" s="40"/>
      <c r="H44" s="40"/>
      <c r="I44" s="40"/>
      <c r="J44" s="68"/>
      <c r="K44" s="40"/>
      <c r="L44" s="40"/>
      <c r="M44" s="40"/>
      <c r="N44" s="40"/>
      <c r="O44" s="40"/>
      <c r="P44" s="40"/>
      <c r="Q44" s="68"/>
      <c r="R44" s="40"/>
      <c r="S44" s="40"/>
      <c r="T44" s="40"/>
      <c r="U44" s="40"/>
      <c r="V44" s="40"/>
      <c r="W44" s="40"/>
      <c r="X44" s="68"/>
      <c r="Y44" s="40"/>
      <c r="Z44" s="40"/>
      <c r="AA44" s="40"/>
      <c r="AB44" s="40"/>
      <c r="AC44" s="40"/>
      <c r="AD44" s="89"/>
      <c r="AE44" s="219" t="s">
        <v>77</v>
      </c>
      <c r="AF44" s="220"/>
      <c r="AG44" s="90"/>
      <c r="AH44" s="90"/>
      <c r="AI44" s="90"/>
      <c r="AJ44" s="98">
        <f>E43+L43+S43</f>
        <v>54</v>
      </c>
      <c r="AK44" s="79">
        <f>J43+Q43+X43</f>
        <v>10304</v>
      </c>
    </row>
    <row r="45" spans="1:37" ht="20.25" customHeight="1">
      <c r="A45" s="218" t="s">
        <v>71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</row>
    <row r="46" spans="1:37" s="2" customFormat="1" ht="27.75" customHeight="1">
      <c r="A46" s="15">
        <v>22</v>
      </c>
      <c r="B46" s="35" t="s">
        <v>24</v>
      </c>
      <c r="C46" s="118" t="s">
        <v>24</v>
      </c>
      <c r="D46" s="26">
        <v>3</v>
      </c>
      <c r="E46" s="26">
        <v>31</v>
      </c>
      <c r="F46" s="26">
        <v>3</v>
      </c>
      <c r="G46" s="27">
        <v>102</v>
      </c>
      <c r="H46" s="27">
        <v>1</v>
      </c>
      <c r="I46" s="27">
        <v>34</v>
      </c>
      <c r="J46" s="66">
        <f>E46*(F46+H46)*34</f>
        <v>4216</v>
      </c>
      <c r="K46" s="80">
        <v>3</v>
      </c>
      <c r="L46" s="82">
        <v>38</v>
      </c>
      <c r="M46" s="82">
        <v>9</v>
      </c>
      <c r="N46" s="83">
        <v>252</v>
      </c>
      <c r="O46" s="83">
        <v>1</v>
      </c>
      <c r="P46" s="83">
        <v>36</v>
      </c>
      <c r="Q46" s="75">
        <f>L46*(M46+O46)*36</f>
        <v>13680</v>
      </c>
      <c r="R46" s="25"/>
      <c r="S46" s="26"/>
      <c r="T46" s="26"/>
      <c r="U46" s="27"/>
      <c r="V46" s="27"/>
      <c r="W46" s="27"/>
      <c r="X46" s="66">
        <f>S46*(T46+V46)*36</f>
        <v>0</v>
      </c>
      <c r="Y46" s="61"/>
      <c r="Z46" s="25"/>
      <c r="AA46" s="26"/>
      <c r="AB46" s="26"/>
      <c r="AC46" s="61"/>
      <c r="AD46" s="66"/>
      <c r="AE46" s="25">
        <f>D46+K46+R46</f>
        <v>6</v>
      </c>
      <c r="AF46" s="31">
        <f aca="true" t="shared" si="21" ref="AF46:AK46">E46+L46+S46+Y46</f>
        <v>69</v>
      </c>
      <c r="AG46" s="31">
        <f t="shared" si="21"/>
        <v>12</v>
      </c>
      <c r="AH46" s="31">
        <f t="shared" si="21"/>
        <v>354</v>
      </c>
      <c r="AI46" s="31">
        <f t="shared" si="21"/>
        <v>2</v>
      </c>
      <c r="AJ46" s="31">
        <f t="shared" si="21"/>
        <v>70</v>
      </c>
      <c r="AK46" s="99">
        <f t="shared" si="21"/>
        <v>17896</v>
      </c>
    </row>
    <row r="47" spans="1:39" s="2" customFormat="1" ht="38.25" customHeight="1">
      <c r="A47" s="15">
        <v>23</v>
      </c>
      <c r="B47" s="45" t="s">
        <v>11</v>
      </c>
      <c r="C47" s="24" t="s">
        <v>38</v>
      </c>
      <c r="D47" s="25">
        <v>6</v>
      </c>
      <c r="E47" s="26">
        <v>66</v>
      </c>
      <c r="F47" s="26">
        <v>5</v>
      </c>
      <c r="G47" s="27">
        <v>160</v>
      </c>
      <c r="H47" s="27">
        <v>1</v>
      </c>
      <c r="I47" s="27">
        <v>32</v>
      </c>
      <c r="J47" s="66">
        <f>E47*(F47+H47)*32</f>
        <v>12672</v>
      </c>
      <c r="K47" s="25"/>
      <c r="L47" s="26"/>
      <c r="M47" s="26"/>
      <c r="N47" s="27"/>
      <c r="O47" s="27"/>
      <c r="P47" s="27"/>
      <c r="Q47" s="66">
        <f>L47*(M47+O47)*36</f>
        <v>0</v>
      </c>
      <c r="R47" s="25"/>
      <c r="S47" s="26"/>
      <c r="T47" s="26"/>
      <c r="U47" s="27"/>
      <c r="V47" s="27"/>
      <c r="W47" s="27"/>
      <c r="X47" s="66">
        <f>S47*(T47+V47)*36</f>
        <v>0</v>
      </c>
      <c r="Y47" s="61"/>
      <c r="Z47" s="25"/>
      <c r="AA47" s="26"/>
      <c r="AB47" s="26"/>
      <c r="AC47" s="61"/>
      <c r="AD47" s="66"/>
      <c r="AE47" s="25">
        <f>D47+K47+R47</f>
        <v>6</v>
      </c>
      <c r="AF47" s="31">
        <f>E47+L47+S47+Y47</f>
        <v>66</v>
      </c>
      <c r="AG47" s="31">
        <f aca="true" t="shared" si="22" ref="AG47:AI50">F47+M47+T47+Z47</f>
        <v>5</v>
      </c>
      <c r="AH47" s="31">
        <f t="shared" si="22"/>
        <v>160</v>
      </c>
      <c r="AI47" s="31">
        <f t="shared" si="22"/>
        <v>1</v>
      </c>
      <c r="AJ47" s="31">
        <f aca="true" t="shared" si="23" ref="AJ47:AK50">I47+P47+W47+AC47</f>
        <v>32</v>
      </c>
      <c r="AK47" s="99">
        <f t="shared" si="23"/>
        <v>12672</v>
      </c>
      <c r="AM47" s="8"/>
    </row>
    <row r="48" spans="1:39" s="2" customFormat="1" ht="56.25" customHeight="1">
      <c r="A48" s="23">
        <v>24</v>
      </c>
      <c r="B48" s="33" t="s">
        <v>21</v>
      </c>
      <c r="C48" s="24" t="s">
        <v>87</v>
      </c>
      <c r="D48" s="25">
        <v>8</v>
      </c>
      <c r="E48" s="26">
        <v>88</v>
      </c>
      <c r="F48" s="26">
        <v>5</v>
      </c>
      <c r="G48" s="27">
        <v>160</v>
      </c>
      <c r="H48" s="27">
        <v>1</v>
      </c>
      <c r="I48" s="27">
        <v>32</v>
      </c>
      <c r="J48" s="66">
        <f>E48*(F48+H48)*32</f>
        <v>16896</v>
      </c>
      <c r="K48" s="25"/>
      <c r="L48" s="26"/>
      <c r="M48" s="26"/>
      <c r="N48" s="27"/>
      <c r="O48" s="27"/>
      <c r="P48" s="27"/>
      <c r="Q48" s="66">
        <f>L48*(M48+O48)*36</f>
        <v>0</v>
      </c>
      <c r="R48" s="25"/>
      <c r="S48" s="26"/>
      <c r="T48" s="26"/>
      <c r="U48" s="27"/>
      <c r="V48" s="27"/>
      <c r="W48" s="27"/>
      <c r="X48" s="66">
        <f>S48*(T48+V48)*36</f>
        <v>0</v>
      </c>
      <c r="Y48" s="61"/>
      <c r="Z48" s="25"/>
      <c r="AA48" s="26"/>
      <c r="AB48" s="26"/>
      <c r="AC48" s="61"/>
      <c r="AD48" s="66"/>
      <c r="AE48" s="25">
        <f>D48+K48+R48</f>
        <v>8</v>
      </c>
      <c r="AF48" s="31">
        <f>E48+L48+S48+Y48</f>
        <v>88</v>
      </c>
      <c r="AG48" s="31">
        <f t="shared" si="22"/>
        <v>5</v>
      </c>
      <c r="AH48" s="31">
        <f t="shared" si="22"/>
        <v>160</v>
      </c>
      <c r="AI48" s="31">
        <f t="shared" si="22"/>
        <v>1</v>
      </c>
      <c r="AJ48" s="31">
        <f t="shared" si="23"/>
        <v>32</v>
      </c>
      <c r="AK48" s="99">
        <f t="shared" si="23"/>
        <v>16896</v>
      </c>
      <c r="AM48" s="8"/>
    </row>
    <row r="49" spans="1:39" s="2" customFormat="1" ht="42.75" customHeight="1">
      <c r="A49" s="148"/>
      <c r="B49" s="35" t="s">
        <v>8</v>
      </c>
      <c r="C49" s="24" t="s">
        <v>37</v>
      </c>
      <c r="D49" s="25">
        <v>10</v>
      </c>
      <c r="E49" s="26">
        <v>110</v>
      </c>
      <c r="F49" s="26">
        <v>5</v>
      </c>
      <c r="G49" s="27">
        <v>160</v>
      </c>
      <c r="H49" s="27">
        <v>1</v>
      </c>
      <c r="I49" s="27">
        <v>32</v>
      </c>
      <c r="J49" s="66">
        <f>E49*(F49+H49)*32</f>
        <v>21120</v>
      </c>
      <c r="K49" s="25"/>
      <c r="L49" s="26"/>
      <c r="M49" s="26"/>
      <c r="N49" s="27"/>
      <c r="O49" s="27"/>
      <c r="P49" s="27"/>
      <c r="Q49" s="66">
        <f>L49*(M49+O49)*36</f>
        <v>0</v>
      </c>
      <c r="R49" s="25"/>
      <c r="S49" s="26"/>
      <c r="T49" s="26"/>
      <c r="U49" s="27"/>
      <c r="V49" s="27"/>
      <c r="W49" s="27"/>
      <c r="X49" s="66">
        <f>S49*(T49+V49)*36</f>
        <v>0</v>
      </c>
      <c r="Y49" s="61"/>
      <c r="Z49" s="25"/>
      <c r="AA49" s="26"/>
      <c r="AB49" s="26"/>
      <c r="AC49" s="27"/>
      <c r="AD49" s="66"/>
      <c r="AE49" s="25">
        <f>D49+K49+R49</f>
        <v>10</v>
      </c>
      <c r="AF49" s="31">
        <f>E49+L49+S49+Y49</f>
        <v>110</v>
      </c>
      <c r="AG49" s="31">
        <f>F49+M49+T49+Z49</f>
        <v>5</v>
      </c>
      <c r="AH49" s="31">
        <f>G49+N49+U49+AA49</f>
        <v>160</v>
      </c>
      <c r="AI49" s="31">
        <f>H49+O49+V49+AB49</f>
        <v>1</v>
      </c>
      <c r="AJ49" s="31">
        <f>I49+P49+W49+AC49</f>
        <v>32</v>
      </c>
      <c r="AK49" s="99">
        <f>J49+Q49+X49+AD49</f>
        <v>21120</v>
      </c>
      <c r="AM49" s="8"/>
    </row>
    <row r="50" spans="1:39" s="2" customFormat="1" ht="21.75" customHeight="1">
      <c r="A50" s="49">
        <v>25</v>
      </c>
      <c r="B50" s="35" t="s">
        <v>81</v>
      </c>
      <c r="C50" s="44" t="s">
        <v>90</v>
      </c>
      <c r="D50" s="25">
        <v>4</v>
      </c>
      <c r="E50" s="26">
        <v>48</v>
      </c>
      <c r="F50" s="26">
        <v>3</v>
      </c>
      <c r="G50" s="27">
        <v>102</v>
      </c>
      <c r="H50" s="27">
        <v>1</v>
      </c>
      <c r="I50" s="27">
        <v>34</v>
      </c>
      <c r="J50" s="66">
        <f>E50*(F50+H50)*34</f>
        <v>6528</v>
      </c>
      <c r="K50" s="25"/>
      <c r="L50" s="26"/>
      <c r="M50" s="26"/>
      <c r="N50" s="27"/>
      <c r="O50" s="27"/>
      <c r="P50" s="27"/>
      <c r="Q50" s="66">
        <f>L50*(M50+O50)*36</f>
        <v>0</v>
      </c>
      <c r="R50" s="25"/>
      <c r="S50" s="26"/>
      <c r="T50" s="26"/>
      <c r="U50" s="27"/>
      <c r="V50" s="27"/>
      <c r="W50" s="27"/>
      <c r="X50" s="66">
        <f>S50*(T50+V50)*36</f>
        <v>0</v>
      </c>
      <c r="Y50" s="61"/>
      <c r="Z50" s="25"/>
      <c r="AA50" s="26"/>
      <c r="AB50" s="26"/>
      <c r="AC50" s="27"/>
      <c r="AD50" s="66"/>
      <c r="AE50" s="25">
        <f>D50+K50+R50</f>
        <v>4</v>
      </c>
      <c r="AF50" s="31">
        <f>E50+L50+S50+Y50</f>
        <v>48</v>
      </c>
      <c r="AG50" s="31">
        <f t="shared" si="22"/>
        <v>3</v>
      </c>
      <c r="AH50" s="31">
        <f t="shared" si="22"/>
        <v>102</v>
      </c>
      <c r="AI50" s="31">
        <f t="shared" si="22"/>
        <v>1</v>
      </c>
      <c r="AJ50" s="31">
        <f t="shared" si="23"/>
        <v>34</v>
      </c>
      <c r="AK50" s="99">
        <f t="shared" si="23"/>
        <v>6528</v>
      </c>
      <c r="AM50" s="8"/>
    </row>
    <row r="51" spans="1:38" ht="21" customHeight="1">
      <c r="A51" s="175" t="s">
        <v>72</v>
      </c>
      <c r="B51" s="176"/>
      <c r="C51" s="177"/>
      <c r="D51" s="38">
        <f aca="true" t="shared" si="24" ref="D51:J51">SUM(D46:D50)</f>
        <v>31</v>
      </c>
      <c r="E51" s="38">
        <f t="shared" si="24"/>
        <v>343</v>
      </c>
      <c r="F51" s="38">
        <f t="shared" si="24"/>
        <v>21</v>
      </c>
      <c r="G51" s="38">
        <f t="shared" si="24"/>
        <v>684</v>
      </c>
      <c r="H51" s="38">
        <f t="shared" si="24"/>
        <v>5</v>
      </c>
      <c r="I51" s="62">
        <f t="shared" si="24"/>
        <v>164</v>
      </c>
      <c r="J51" s="113">
        <f t="shared" si="24"/>
        <v>61432</v>
      </c>
      <c r="K51" s="38">
        <f aca="true" t="shared" si="25" ref="K51:P51">SUM(K46:K48)</f>
        <v>3</v>
      </c>
      <c r="L51" s="38">
        <f t="shared" si="25"/>
        <v>38</v>
      </c>
      <c r="M51" s="38">
        <f t="shared" si="25"/>
        <v>9</v>
      </c>
      <c r="N51" s="38">
        <f t="shared" si="25"/>
        <v>252</v>
      </c>
      <c r="O51" s="38">
        <f t="shared" si="25"/>
        <v>1</v>
      </c>
      <c r="P51" s="38">
        <f t="shared" si="25"/>
        <v>36</v>
      </c>
      <c r="Q51" s="113">
        <f>SUM(Q46:Q50)</f>
        <v>13680</v>
      </c>
      <c r="R51" s="38">
        <f aca="true" t="shared" si="26" ref="R51:W51">SUM(R46:R48)</f>
        <v>0</v>
      </c>
      <c r="S51" s="38">
        <f t="shared" si="26"/>
        <v>0</v>
      </c>
      <c r="T51" s="38">
        <f t="shared" si="26"/>
        <v>0</v>
      </c>
      <c r="U51" s="38">
        <f t="shared" si="26"/>
        <v>0</v>
      </c>
      <c r="V51" s="38">
        <f t="shared" si="26"/>
        <v>0</v>
      </c>
      <c r="W51" s="38">
        <f t="shared" si="26"/>
        <v>0</v>
      </c>
      <c r="X51" s="113">
        <f>SUM(X46:X50)</f>
        <v>0</v>
      </c>
      <c r="Y51" s="38"/>
      <c r="Z51" s="38">
        <f>SUM(Z46:Z48)</f>
        <v>0</v>
      </c>
      <c r="AA51" s="38">
        <f>SUM(AA46:AA48)</f>
        <v>0</v>
      </c>
      <c r="AB51" s="38">
        <f>SUM(AB46:AB48)</f>
        <v>0</v>
      </c>
      <c r="AC51" s="38">
        <f>SUM(AC46:AC48)</f>
        <v>0</v>
      </c>
      <c r="AD51" s="113"/>
      <c r="AE51" s="56">
        <f>SUM(AE46:AE50)</f>
        <v>34</v>
      </c>
      <c r="AF51" s="125">
        <f>SUM(AF46:AF50)</f>
        <v>381</v>
      </c>
      <c r="AG51" s="38">
        <f>SUM(AG46:AG50)</f>
        <v>30</v>
      </c>
      <c r="AH51" s="38">
        <f>SUM(AH46:AH50)</f>
        <v>936</v>
      </c>
      <c r="AI51" s="38">
        <f>SUM(AI46:AI50)</f>
        <v>6</v>
      </c>
      <c r="AJ51" s="38">
        <f>SUM(AJ4:AJ50)</f>
        <v>3026</v>
      </c>
      <c r="AK51" s="59">
        <f>AH51+AJ51</f>
        <v>3962</v>
      </c>
      <c r="AL51" s="79">
        <f>SUM(AK46:AK50)</f>
        <v>75112</v>
      </c>
    </row>
    <row r="52" spans="1:38" ht="18.75" customHeight="1">
      <c r="A52" s="178" t="s">
        <v>19</v>
      </c>
      <c r="B52" s="179"/>
      <c r="C52" s="180"/>
      <c r="D52" s="129">
        <f aca="true" t="shared" si="27" ref="D52:X52">D27+D33+D39+D43+D51</f>
        <v>64</v>
      </c>
      <c r="E52" s="129">
        <f t="shared" si="27"/>
        <v>788</v>
      </c>
      <c r="F52" s="129">
        <f t="shared" si="27"/>
        <v>90</v>
      </c>
      <c r="G52" s="129">
        <f t="shared" si="27"/>
        <v>3098</v>
      </c>
      <c r="H52" s="129">
        <f t="shared" si="27"/>
        <v>22</v>
      </c>
      <c r="I52" s="130">
        <f t="shared" si="27"/>
        <v>742</v>
      </c>
      <c r="J52" s="131">
        <f t="shared" si="27"/>
        <v>135654</v>
      </c>
      <c r="K52" s="129">
        <f t="shared" si="27"/>
        <v>16</v>
      </c>
      <c r="L52" s="129">
        <f t="shared" si="27"/>
        <v>191</v>
      </c>
      <c r="M52" s="129">
        <f t="shared" si="27"/>
        <v>69</v>
      </c>
      <c r="N52" s="129">
        <f t="shared" si="27"/>
        <v>2412</v>
      </c>
      <c r="O52" s="129">
        <f t="shared" si="27"/>
        <v>13</v>
      </c>
      <c r="P52" s="129">
        <f t="shared" si="27"/>
        <v>468</v>
      </c>
      <c r="Q52" s="131">
        <f t="shared" si="27"/>
        <v>47016</v>
      </c>
      <c r="R52" s="129">
        <f t="shared" si="27"/>
        <v>7</v>
      </c>
      <c r="S52" s="129">
        <f t="shared" si="27"/>
        <v>96</v>
      </c>
      <c r="T52" s="129">
        <f t="shared" si="27"/>
        <v>27</v>
      </c>
      <c r="U52" s="129">
        <f t="shared" si="27"/>
        <v>972</v>
      </c>
      <c r="V52" s="129">
        <f t="shared" si="27"/>
        <v>5</v>
      </c>
      <c r="W52" s="129">
        <f t="shared" si="27"/>
        <v>180</v>
      </c>
      <c r="X52" s="131">
        <f t="shared" si="27"/>
        <v>21888</v>
      </c>
      <c r="Y52" s="132"/>
      <c r="Z52" s="129">
        <f aca="true" t="shared" si="28" ref="Z52:AJ52">Z27+Z33+Z39+Z43+Z51</f>
        <v>0</v>
      </c>
      <c r="AA52" s="129">
        <f t="shared" si="28"/>
        <v>0</v>
      </c>
      <c r="AB52" s="129">
        <f t="shared" si="28"/>
        <v>0</v>
      </c>
      <c r="AC52" s="129">
        <f t="shared" si="28"/>
        <v>0</v>
      </c>
      <c r="AD52" s="131">
        <f t="shared" si="28"/>
        <v>0</v>
      </c>
      <c r="AE52" s="133">
        <f t="shared" si="28"/>
        <v>87</v>
      </c>
      <c r="AF52" s="126">
        <f t="shared" si="28"/>
        <v>1075</v>
      </c>
      <c r="AG52" s="129">
        <f t="shared" si="28"/>
        <v>186</v>
      </c>
      <c r="AH52" s="129">
        <f t="shared" si="28"/>
        <v>6482</v>
      </c>
      <c r="AI52" s="129">
        <f t="shared" si="28"/>
        <v>40</v>
      </c>
      <c r="AJ52" s="129">
        <f t="shared" si="28"/>
        <v>4216</v>
      </c>
      <c r="AK52" s="134">
        <f>AJ52+AH52</f>
        <v>10698</v>
      </c>
      <c r="AL52" s="100">
        <f>J52+Q52+X52+AD52</f>
        <v>204558</v>
      </c>
    </row>
    <row r="53" spans="2:37" ht="17.25" customHeight="1">
      <c r="B53" s="51" t="s">
        <v>9</v>
      </c>
      <c r="AE53" s="222" t="s">
        <v>77</v>
      </c>
      <c r="AF53" s="222"/>
      <c r="AG53" s="222"/>
      <c r="AH53" s="222"/>
      <c r="AI53" s="86"/>
      <c r="AJ53" s="98">
        <f>E52+L52+S52</f>
        <v>1075</v>
      </c>
      <c r="AK53" s="97">
        <f>J51+Q51+X51+AD51</f>
        <v>75112</v>
      </c>
    </row>
    <row r="54" spans="31:38" ht="15.75" customHeight="1">
      <c r="AE54" s="96"/>
      <c r="AF54" s="96"/>
      <c r="AG54" s="96"/>
      <c r="AH54" s="96"/>
      <c r="AI54" s="112"/>
      <c r="AJ54" s="88"/>
      <c r="AK54" s="95"/>
      <c r="AL54" s="96"/>
    </row>
    <row r="55" spans="31:37" ht="15.75">
      <c r="AE55" s="222" t="s">
        <v>79</v>
      </c>
      <c r="AF55" s="222"/>
      <c r="AG55" s="222"/>
      <c r="AH55" s="222"/>
      <c r="AI55" s="86"/>
      <c r="AJ55" s="111">
        <f>AJ28+AJ34+AJ40+AJ44+AJ53</f>
        <v>1769</v>
      </c>
      <c r="AK55" s="111">
        <f>AK28+AK34+AK40+AK44+AK53</f>
        <v>204558</v>
      </c>
    </row>
    <row r="57" ht="12.75">
      <c r="B57" s="51" t="s">
        <v>9</v>
      </c>
    </row>
  </sheetData>
  <sheetProtection/>
  <mergeCells count="58">
    <mergeCell ref="AK7:AK10"/>
    <mergeCell ref="AE53:AH53"/>
    <mergeCell ref="AE55:AH55"/>
    <mergeCell ref="Y7:Y10"/>
    <mergeCell ref="A27:C27"/>
    <mergeCell ref="A11:AK11"/>
    <mergeCell ref="A29:AK29"/>
    <mergeCell ref="A35:AK35"/>
    <mergeCell ref="A43:C43"/>
    <mergeCell ref="B21:B22"/>
    <mergeCell ref="A33:C33"/>
    <mergeCell ref="A39:C39"/>
    <mergeCell ref="A45:AK45"/>
    <mergeCell ref="AE44:AF44"/>
    <mergeCell ref="A51:C51"/>
    <mergeCell ref="A52:C52"/>
    <mergeCell ref="D7:J7"/>
    <mergeCell ref="A41:AK41"/>
    <mergeCell ref="AI9:AJ9"/>
    <mergeCell ref="A12:A13"/>
    <mergeCell ref="B12:B13"/>
    <mergeCell ref="K7:Q7"/>
    <mergeCell ref="AB7:AB10"/>
    <mergeCell ref="H9:I9"/>
    <mergeCell ref="M9:N9"/>
    <mergeCell ref="O9:P9"/>
    <mergeCell ref="V9:W9"/>
    <mergeCell ref="AG9:AH9"/>
    <mergeCell ref="R8:R10"/>
    <mergeCell ref="T8:W8"/>
    <mergeCell ref="AE8:AE10"/>
    <mergeCell ref="AF8:AF10"/>
    <mergeCell ref="AG8:AJ8"/>
    <mergeCell ref="S8:S10"/>
    <mergeCell ref="F9:G9"/>
    <mergeCell ref="T9:U9"/>
    <mergeCell ref="D8:D10"/>
    <mergeCell ref="E8:E10"/>
    <mergeCell ref="F8:I8"/>
    <mergeCell ref="K8:K10"/>
    <mergeCell ref="L8:L10"/>
    <mergeCell ref="M8:P8"/>
    <mergeCell ref="A5:AJ5"/>
    <mergeCell ref="A6:AJ6"/>
    <mergeCell ref="A7:A10"/>
    <mergeCell ref="B7:B10"/>
    <mergeCell ref="C7:C10"/>
    <mergeCell ref="R7:W7"/>
    <mergeCell ref="Z7:Z10"/>
    <mergeCell ref="AA7:AA10"/>
    <mergeCell ref="AC7:AC10"/>
    <mergeCell ref="AE7:AJ7"/>
    <mergeCell ref="A1:S1"/>
    <mergeCell ref="W1:AJ1"/>
    <mergeCell ref="A2:S2"/>
    <mergeCell ref="W2:AJ2"/>
    <mergeCell ref="A3:S3"/>
    <mergeCell ref="W3:AJ3"/>
  </mergeCells>
  <printOptions/>
  <pageMargins left="0.2" right="0.2" top="0.5511811023622047" bottom="0.5511811023622047" header="0.31496062992125984" footer="0.31496062992125984"/>
  <pageSetup fitToHeight="2" horizontalDpi="600" verticalDpi="600" orientation="landscape" paperSize="9" scale="52" r:id="rId1"/>
  <rowBreaks count="1" manualBreakCount="1">
    <brk id="44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5.125" style="0" customWidth="1"/>
  </cols>
  <sheetData>
    <row r="1" spans="1:8" ht="12.75">
      <c r="A1" s="4"/>
      <c r="B1" s="4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</row>
    <row r="2" spans="1:8" ht="12.75">
      <c r="A2" s="4">
        <v>1</v>
      </c>
      <c r="B2" s="5">
        <v>43710</v>
      </c>
      <c r="C2" s="5">
        <v>43711</v>
      </c>
      <c r="D2" s="5">
        <v>43712</v>
      </c>
      <c r="E2" s="5">
        <v>43713</v>
      </c>
      <c r="F2" s="5">
        <v>43714</v>
      </c>
      <c r="G2" s="5">
        <v>43715</v>
      </c>
      <c r="H2" s="5">
        <v>43716</v>
      </c>
    </row>
    <row r="3" spans="1:8" ht="12.75">
      <c r="A3" s="4">
        <v>2</v>
      </c>
      <c r="B3" s="5">
        <v>43717</v>
      </c>
      <c r="C3" s="5">
        <v>43718</v>
      </c>
      <c r="D3" s="5">
        <v>43719</v>
      </c>
      <c r="E3" s="5">
        <v>43720</v>
      </c>
      <c r="F3" s="5">
        <v>43721</v>
      </c>
      <c r="G3" s="5">
        <v>43722</v>
      </c>
      <c r="H3" s="5">
        <v>43723</v>
      </c>
    </row>
    <row r="4" spans="1:8" ht="12.75">
      <c r="A4" s="4">
        <v>3</v>
      </c>
      <c r="B4" s="5">
        <v>43724</v>
      </c>
      <c r="C4" s="5">
        <v>43725</v>
      </c>
      <c r="D4" s="5">
        <v>43726</v>
      </c>
      <c r="E4" s="5">
        <v>43727</v>
      </c>
      <c r="F4" s="5">
        <v>43728</v>
      </c>
      <c r="G4" s="5">
        <v>43729</v>
      </c>
      <c r="H4" s="5">
        <v>43730</v>
      </c>
    </row>
    <row r="5" spans="1:8" ht="12.75">
      <c r="A5" s="4">
        <v>4</v>
      </c>
      <c r="B5" s="5">
        <v>43731</v>
      </c>
      <c r="C5" s="5">
        <v>43732</v>
      </c>
      <c r="D5" s="5">
        <v>43733</v>
      </c>
      <c r="E5" s="5">
        <v>43734</v>
      </c>
      <c r="F5" s="5">
        <v>43735</v>
      </c>
      <c r="G5" s="5">
        <v>43736</v>
      </c>
      <c r="H5" s="5">
        <v>43737</v>
      </c>
    </row>
    <row r="6" spans="1:8" ht="12.75">
      <c r="A6" s="4">
        <v>5</v>
      </c>
      <c r="B6" s="5">
        <v>43738</v>
      </c>
      <c r="C6" s="5">
        <v>43739</v>
      </c>
      <c r="D6" s="5">
        <v>43740</v>
      </c>
      <c r="E6" s="5">
        <v>43741</v>
      </c>
      <c r="F6" s="5">
        <v>43742</v>
      </c>
      <c r="G6" s="5">
        <v>43743</v>
      </c>
      <c r="H6" s="5">
        <v>43744</v>
      </c>
    </row>
    <row r="7" spans="1:8" ht="12.75">
      <c r="A7" s="4">
        <v>6</v>
      </c>
      <c r="B7" s="5">
        <v>43745</v>
      </c>
      <c r="C7" s="5">
        <v>43746</v>
      </c>
      <c r="D7" s="5">
        <v>43747</v>
      </c>
      <c r="E7" s="5">
        <v>43748</v>
      </c>
      <c r="F7" s="5">
        <v>43749</v>
      </c>
      <c r="G7" s="5">
        <v>43750</v>
      </c>
      <c r="H7" s="5">
        <v>43751</v>
      </c>
    </row>
    <row r="8" spans="1:8" ht="12.75">
      <c r="A8" s="4">
        <v>7</v>
      </c>
      <c r="B8" s="5">
        <v>43752</v>
      </c>
      <c r="C8" s="5">
        <v>43753</v>
      </c>
      <c r="D8" s="5">
        <v>43754</v>
      </c>
      <c r="E8" s="5">
        <v>43755</v>
      </c>
      <c r="F8" s="5">
        <v>43756</v>
      </c>
      <c r="G8" s="5">
        <v>43757</v>
      </c>
      <c r="H8" s="5">
        <v>43758</v>
      </c>
    </row>
    <row r="9" spans="1:8" ht="12.75">
      <c r="A9" s="4">
        <v>8</v>
      </c>
      <c r="B9" s="5">
        <v>43759</v>
      </c>
      <c r="C9" s="5">
        <v>43760</v>
      </c>
      <c r="D9" s="5">
        <v>43761</v>
      </c>
      <c r="E9" s="5">
        <v>43762</v>
      </c>
      <c r="F9" s="5">
        <v>43763</v>
      </c>
      <c r="G9" s="5">
        <v>43764</v>
      </c>
      <c r="H9" s="5">
        <v>43765</v>
      </c>
    </row>
    <row r="10" spans="1:8" ht="12.75">
      <c r="A10" s="4">
        <v>9</v>
      </c>
      <c r="B10" s="5">
        <v>43766</v>
      </c>
      <c r="C10" s="5">
        <v>43767</v>
      </c>
      <c r="D10" s="5">
        <v>43768</v>
      </c>
      <c r="E10" s="5">
        <v>43769</v>
      </c>
      <c r="F10" s="5">
        <v>43770</v>
      </c>
      <c r="G10" s="5">
        <v>43771</v>
      </c>
      <c r="H10" s="5">
        <v>43772</v>
      </c>
    </row>
    <row r="11" spans="1:8" ht="12.75">
      <c r="A11" s="4">
        <v>10</v>
      </c>
      <c r="B11" s="6">
        <v>43773</v>
      </c>
      <c r="C11" s="7">
        <v>43774</v>
      </c>
      <c r="D11" s="7">
        <v>43775</v>
      </c>
      <c r="E11" s="7">
        <v>43776</v>
      </c>
      <c r="F11" s="7">
        <v>43777</v>
      </c>
      <c r="G11" s="7">
        <v>43778</v>
      </c>
      <c r="H11" s="7">
        <v>43779</v>
      </c>
    </row>
    <row r="12" spans="1:8" ht="12.75">
      <c r="A12" s="4">
        <v>11</v>
      </c>
      <c r="B12" s="5">
        <v>43780</v>
      </c>
      <c r="C12" s="5">
        <v>43781</v>
      </c>
      <c r="D12" s="5">
        <v>43782</v>
      </c>
      <c r="E12" s="5">
        <v>43783</v>
      </c>
      <c r="F12" s="5">
        <v>43784</v>
      </c>
      <c r="G12" s="5">
        <v>43785</v>
      </c>
      <c r="H12" s="5">
        <v>43786</v>
      </c>
    </row>
    <row r="13" spans="1:8" ht="12.75">
      <c r="A13" s="4">
        <v>12</v>
      </c>
      <c r="B13" s="5">
        <v>43787</v>
      </c>
      <c r="C13" s="5">
        <v>43788</v>
      </c>
      <c r="D13" s="5">
        <v>43789</v>
      </c>
      <c r="E13" s="5">
        <v>43790</v>
      </c>
      <c r="F13" s="5">
        <v>43791</v>
      </c>
      <c r="G13" s="5">
        <v>43792</v>
      </c>
      <c r="H13" s="5">
        <v>43793</v>
      </c>
    </row>
    <row r="14" spans="1:8" ht="12.75">
      <c r="A14" s="4">
        <v>13</v>
      </c>
      <c r="B14" s="5">
        <v>43794</v>
      </c>
      <c r="C14" s="5">
        <v>43795</v>
      </c>
      <c r="D14" s="5">
        <v>43796</v>
      </c>
      <c r="E14" s="5">
        <v>43797</v>
      </c>
      <c r="F14" s="5">
        <v>43798</v>
      </c>
      <c r="G14" s="5">
        <v>43799</v>
      </c>
      <c r="H14" s="5">
        <v>43800</v>
      </c>
    </row>
    <row r="15" spans="1:8" ht="12.75">
      <c r="A15" s="4">
        <v>14</v>
      </c>
      <c r="B15" s="5">
        <v>43801</v>
      </c>
      <c r="C15" s="5">
        <v>43802</v>
      </c>
      <c r="D15" s="5">
        <v>43803</v>
      </c>
      <c r="E15" s="5">
        <v>43804</v>
      </c>
      <c r="F15" s="5">
        <v>43805</v>
      </c>
      <c r="G15" s="5">
        <v>43806</v>
      </c>
      <c r="H15" s="5">
        <v>43807</v>
      </c>
    </row>
    <row r="16" spans="1:8" ht="12.75">
      <c r="A16" s="4">
        <v>15</v>
      </c>
      <c r="B16" s="5">
        <v>43808</v>
      </c>
      <c r="C16" s="5">
        <v>43809</v>
      </c>
      <c r="D16" s="5">
        <v>43810</v>
      </c>
      <c r="E16" s="5">
        <v>43811</v>
      </c>
      <c r="F16" s="5">
        <v>43812</v>
      </c>
      <c r="G16" s="5">
        <v>43813</v>
      </c>
      <c r="H16" s="5">
        <v>43814</v>
      </c>
    </row>
    <row r="17" spans="1:8" ht="12.75">
      <c r="A17" s="4">
        <v>16</v>
      </c>
      <c r="B17" s="5">
        <v>43815</v>
      </c>
      <c r="C17" s="5">
        <v>43816</v>
      </c>
      <c r="D17" s="5">
        <v>43817</v>
      </c>
      <c r="E17" s="5">
        <v>43818</v>
      </c>
      <c r="F17" s="5">
        <v>43819</v>
      </c>
      <c r="G17" s="5">
        <v>43820</v>
      </c>
      <c r="H17" s="5">
        <v>43821</v>
      </c>
    </row>
    <row r="18" spans="1:8" ht="12.75">
      <c r="A18" s="4">
        <v>17</v>
      </c>
      <c r="B18" s="5">
        <v>43822</v>
      </c>
      <c r="C18" s="5">
        <v>43823</v>
      </c>
      <c r="D18" s="5">
        <v>43824</v>
      </c>
      <c r="E18" s="5">
        <v>43825</v>
      </c>
      <c r="F18" s="5">
        <v>43826</v>
      </c>
      <c r="G18" s="5">
        <v>43827</v>
      </c>
      <c r="H18" s="5">
        <v>43828</v>
      </c>
    </row>
    <row r="19" spans="1:8" ht="12.75">
      <c r="A19" s="4"/>
      <c r="B19" s="5">
        <v>43829</v>
      </c>
      <c r="C19" s="5">
        <v>43830</v>
      </c>
      <c r="D19" s="6">
        <v>43831</v>
      </c>
      <c r="E19" s="6">
        <v>43832</v>
      </c>
      <c r="F19" s="6">
        <v>43833</v>
      </c>
      <c r="G19" s="6">
        <v>43834</v>
      </c>
      <c r="H19" s="6">
        <v>43835</v>
      </c>
    </row>
    <row r="20" spans="1:8" ht="12.75">
      <c r="A20" s="4"/>
      <c r="B20" s="6">
        <v>43836</v>
      </c>
      <c r="C20" s="6">
        <v>43837</v>
      </c>
      <c r="D20" s="6">
        <v>43838</v>
      </c>
      <c r="E20" s="5">
        <v>43839</v>
      </c>
      <c r="F20" s="5">
        <v>43840</v>
      </c>
      <c r="G20" s="5">
        <v>43841</v>
      </c>
      <c r="H20" s="5">
        <v>43842</v>
      </c>
    </row>
    <row r="21" spans="1:8" ht="12.75">
      <c r="A21" s="4">
        <v>20</v>
      </c>
      <c r="B21" s="5">
        <v>43843</v>
      </c>
      <c r="C21" s="5">
        <v>43844</v>
      </c>
      <c r="D21" s="5">
        <v>43845</v>
      </c>
      <c r="E21" s="5">
        <v>43846</v>
      </c>
      <c r="F21" s="5">
        <v>43847</v>
      </c>
      <c r="G21" s="5">
        <v>43848</v>
      </c>
      <c r="H21" s="5">
        <v>43849</v>
      </c>
    </row>
    <row r="22" spans="1:8" ht="12.75">
      <c r="A22" s="4">
        <v>21</v>
      </c>
      <c r="B22" s="5">
        <v>43850</v>
      </c>
      <c r="C22" s="5">
        <v>43851</v>
      </c>
      <c r="D22" s="5">
        <v>43852</v>
      </c>
      <c r="E22" s="5">
        <v>43853</v>
      </c>
      <c r="F22" s="5">
        <v>43854</v>
      </c>
      <c r="G22" s="5">
        <v>43855</v>
      </c>
      <c r="H22" s="5">
        <v>43856</v>
      </c>
    </row>
    <row r="23" spans="1:8" ht="12.75">
      <c r="A23" s="4">
        <v>22</v>
      </c>
      <c r="B23" s="5">
        <v>43857</v>
      </c>
      <c r="C23" s="5">
        <v>43858</v>
      </c>
      <c r="D23" s="5">
        <v>43859</v>
      </c>
      <c r="E23" s="5">
        <v>43860</v>
      </c>
      <c r="F23" s="5">
        <v>43861</v>
      </c>
      <c r="G23" s="5">
        <v>43862</v>
      </c>
      <c r="H23" s="5">
        <v>43863</v>
      </c>
    </row>
    <row r="24" spans="1:8" ht="12.75">
      <c r="A24" s="4">
        <v>23</v>
      </c>
      <c r="B24" s="5">
        <v>43864</v>
      </c>
      <c r="C24" s="5">
        <v>43865</v>
      </c>
      <c r="D24" s="5">
        <v>43866</v>
      </c>
      <c r="E24" s="5">
        <v>43867</v>
      </c>
      <c r="F24" s="5">
        <v>43868</v>
      </c>
      <c r="G24" s="5">
        <v>43869</v>
      </c>
      <c r="H24" s="5">
        <v>43870</v>
      </c>
    </row>
    <row r="25" spans="1:8" ht="12.75">
      <c r="A25" s="4">
        <v>24</v>
      </c>
      <c r="B25" s="5">
        <v>43871</v>
      </c>
      <c r="C25" s="5">
        <v>43872</v>
      </c>
      <c r="D25" s="5">
        <v>43873</v>
      </c>
      <c r="E25" s="5">
        <v>43874</v>
      </c>
      <c r="F25" s="5">
        <v>43875</v>
      </c>
      <c r="G25" s="5">
        <v>43876</v>
      </c>
      <c r="H25" s="5">
        <v>43877</v>
      </c>
    </row>
    <row r="26" spans="1:8" ht="12.75">
      <c r="A26" s="4">
        <v>25</v>
      </c>
      <c r="B26" s="5">
        <v>43878</v>
      </c>
      <c r="C26" s="5">
        <v>43879</v>
      </c>
      <c r="D26" s="5">
        <v>43880</v>
      </c>
      <c r="E26" s="5">
        <v>43881</v>
      </c>
      <c r="F26" s="5">
        <v>43882</v>
      </c>
      <c r="G26" s="5">
        <v>43883</v>
      </c>
      <c r="H26" s="6">
        <v>43884</v>
      </c>
    </row>
    <row r="27" spans="1:8" ht="12.75">
      <c r="A27" s="4">
        <v>26</v>
      </c>
      <c r="B27" s="6">
        <v>43885</v>
      </c>
      <c r="C27" s="5">
        <v>43886</v>
      </c>
      <c r="D27" s="5">
        <v>43887</v>
      </c>
      <c r="E27" s="5">
        <v>43888</v>
      </c>
      <c r="F27" s="5">
        <v>43889</v>
      </c>
      <c r="G27" s="5">
        <v>43890</v>
      </c>
      <c r="H27" s="5">
        <v>43891</v>
      </c>
    </row>
    <row r="28" spans="1:8" ht="12.75">
      <c r="A28" s="4">
        <v>27</v>
      </c>
      <c r="B28" s="5">
        <v>43892</v>
      </c>
      <c r="C28" s="5">
        <v>43893</v>
      </c>
      <c r="D28" s="5">
        <v>43894</v>
      </c>
      <c r="E28" s="5">
        <v>43895</v>
      </c>
      <c r="F28" s="5">
        <v>43896</v>
      </c>
      <c r="G28" s="5">
        <v>43897</v>
      </c>
      <c r="H28" s="6">
        <v>43898</v>
      </c>
    </row>
    <row r="29" spans="1:8" ht="12.75">
      <c r="A29" s="4">
        <v>28</v>
      </c>
      <c r="B29" s="6">
        <v>43899</v>
      </c>
      <c r="C29" s="5">
        <v>43900</v>
      </c>
      <c r="D29" s="5">
        <v>43901</v>
      </c>
      <c r="E29" s="5">
        <v>43902</v>
      </c>
      <c r="F29" s="5">
        <v>43903</v>
      </c>
      <c r="G29" s="5">
        <v>43904</v>
      </c>
      <c r="H29" s="5">
        <v>43905</v>
      </c>
    </row>
    <row r="30" spans="1:8" ht="12.75">
      <c r="A30" s="4">
        <v>29</v>
      </c>
      <c r="B30" s="5">
        <v>43906</v>
      </c>
      <c r="C30" s="5">
        <v>43907</v>
      </c>
      <c r="D30" s="5">
        <v>43908</v>
      </c>
      <c r="E30" s="5">
        <v>43909</v>
      </c>
      <c r="F30" s="5">
        <v>43910</v>
      </c>
      <c r="G30" s="5">
        <v>43911</v>
      </c>
      <c r="H30" s="5">
        <v>43912</v>
      </c>
    </row>
    <row r="31" spans="1:8" ht="12.75">
      <c r="A31" s="4">
        <v>30</v>
      </c>
      <c r="B31" s="7">
        <v>43913</v>
      </c>
      <c r="C31" s="7">
        <v>43914</v>
      </c>
      <c r="D31" s="7">
        <v>43915</v>
      </c>
      <c r="E31" s="7">
        <v>43916</v>
      </c>
      <c r="F31" s="7">
        <v>43917</v>
      </c>
      <c r="G31" s="7">
        <v>43918</v>
      </c>
      <c r="H31" s="7">
        <v>43919</v>
      </c>
    </row>
    <row r="32" spans="1:8" ht="12.75">
      <c r="A32" s="4">
        <v>31</v>
      </c>
      <c r="B32" s="5">
        <v>43920</v>
      </c>
      <c r="C32" s="5">
        <v>43921</v>
      </c>
      <c r="D32" s="5">
        <v>43922</v>
      </c>
      <c r="E32" s="5">
        <v>43923</v>
      </c>
      <c r="F32" s="5">
        <v>43924</v>
      </c>
      <c r="G32" s="5">
        <v>43925</v>
      </c>
      <c r="H32" s="5">
        <v>43926</v>
      </c>
    </row>
    <row r="33" spans="1:8" ht="12.75">
      <c r="A33" s="4">
        <v>32</v>
      </c>
      <c r="B33" s="5">
        <v>43927</v>
      </c>
      <c r="C33" s="5">
        <v>43928</v>
      </c>
      <c r="D33" s="5">
        <v>43929</v>
      </c>
      <c r="E33" s="5">
        <v>43930</v>
      </c>
      <c r="F33" s="5">
        <v>43931</v>
      </c>
      <c r="G33" s="5">
        <v>43932</v>
      </c>
      <c r="H33" s="5">
        <v>43933</v>
      </c>
    </row>
    <row r="34" spans="1:8" ht="12.75">
      <c r="A34" s="4">
        <v>33</v>
      </c>
      <c r="B34" s="5">
        <v>43934</v>
      </c>
      <c r="C34" s="5">
        <v>43935</v>
      </c>
      <c r="D34" s="5">
        <v>43936</v>
      </c>
      <c r="E34" s="5">
        <v>43937</v>
      </c>
      <c r="F34" s="5">
        <v>43938</v>
      </c>
      <c r="G34" s="5">
        <v>43939</v>
      </c>
      <c r="H34" s="5">
        <v>43940</v>
      </c>
    </row>
    <row r="35" spans="1:8" ht="12.75">
      <c r="A35" s="4">
        <v>34</v>
      </c>
      <c r="B35" s="5">
        <v>43941</v>
      </c>
      <c r="C35" s="5">
        <v>43942</v>
      </c>
      <c r="D35" s="5">
        <v>43943</v>
      </c>
      <c r="E35" s="5">
        <v>43944</v>
      </c>
      <c r="F35" s="5">
        <v>43945</v>
      </c>
      <c r="G35" s="5">
        <v>43946</v>
      </c>
      <c r="H35" s="5">
        <v>43947</v>
      </c>
    </row>
    <row r="36" spans="1:8" ht="12.75">
      <c r="A36" s="4">
        <v>35</v>
      </c>
      <c r="B36" s="5">
        <v>43948</v>
      </c>
      <c r="C36" s="5">
        <v>43949</v>
      </c>
      <c r="D36" s="5">
        <v>43950</v>
      </c>
      <c r="E36" s="5">
        <v>43951</v>
      </c>
      <c r="F36" s="6">
        <v>43952</v>
      </c>
      <c r="G36" s="6">
        <v>43953</v>
      </c>
      <c r="H36" s="6">
        <v>43954</v>
      </c>
    </row>
    <row r="37" spans="1:8" ht="12.75">
      <c r="A37" s="4"/>
      <c r="B37" s="6">
        <v>43955</v>
      </c>
      <c r="C37" s="6">
        <v>43956</v>
      </c>
      <c r="D37" s="5">
        <v>43957</v>
      </c>
      <c r="E37" s="5">
        <v>43958</v>
      </c>
      <c r="F37" s="5">
        <v>43959</v>
      </c>
      <c r="G37" s="6">
        <v>43960</v>
      </c>
      <c r="H37" s="6">
        <v>43961</v>
      </c>
    </row>
    <row r="38" spans="1:8" ht="12.75">
      <c r="A38" s="4">
        <v>36</v>
      </c>
      <c r="B38" s="5">
        <v>43962</v>
      </c>
      <c r="C38" s="5">
        <v>43963</v>
      </c>
      <c r="D38" s="5">
        <v>43964</v>
      </c>
      <c r="E38" s="5">
        <v>43965</v>
      </c>
      <c r="F38" s="5">
        <v>43966</v>
      </c>
      <c r="G38" s="5">
        <v>43967</v>
      </c>
      <c r="H38" s="5">
        <v>43968</v>
      </c>
    </row>
    <row r="39" spans="1:8" ht="12.75">
      <c r="A39" s="4">
        <v>37</v>
      </c>
      <c r="B39" s="5">
        <v>43969</v>
      </c>
      <c r="C39" s="5">
        <v>43970</v>
      </c>
      <c r="D39" s="5">
        <v>43971</v>
      </c>
      <c r="E39" s="5">
        <v>43972</v>
      </c>
      <c r="F39" s="5">
        <v>43973</v>
      </c>
      <c r="G39" s="5">
        <v>43974</v>
      </c>
      <c r="H39" s="5">
        <v>43975</v>
      </c>
    </row>
    <row r="40" spans="1:8" ht="12.75">
      <c r="A40" s="4"/>
      <c r="B40" s="5">
        <v>43976</v>
      </c>
      <c r="C40" s="5"/>
      <c r="D40" s="5"/>
      <c r="E40" s="5"/>
      <c r="F40" s="5"/>
      <c r="G40" s="5"/>
      <c r="H40" s="5"/>
    </row>
  </sheetData>
  <sheetProtection/>
  <printOptions/>
  <pageMargins left="0.27" right="0.7086614173228347" top="0.24" bottom="0.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40" sqref="C40"/>
    </sheetView>
  </sheetViews>
  <sheetFormatPr defaultColWidth="9.00390625" defaultRowHeight="12.75"/>
  <sheetData>
    <row r="1" spans="1:3" ht="15.75">
      <c r="A1" s="9">
        <v>9</v>
      </c>
      <c r="C1" s="9">
        <v>9</v>
      </c>
    </row>
    <row r="2" spans="1:3" ht="15.75">
      <c r="A2" s="9">
        <v>28</v>
      </c>
      <c r="C2" s="9">
        <v>28</v>
      </c>
    </row>
    <row r="3" spans="1:3" ht="15.75">
      <c r="A3" s="9">
        <v>9</v>
      </c>
      <c r="C3" s="9">
        <v>9</v>
      </c>
    </row>
    <row r="4" spans="1:3" ht="15.75">
      <c r="A4" s="9">
        <v>24</v>
      </c>
      <c r="C4" s="9">
        <v>24</v>
      </c>
    </row>
    <row r="5" spans="1:3" ht="15.75">
      <c r="A5" s="9">
        <v>21</v>
      </c>
      <c r="C5" s="9">
        <v>21</v>
      </c>
    </row>
    <row r="6" spans="1:3" ht="15.75">
      <c r="A6" s="9">
        <v>6</v>
      </c>
      <c r="C6" s="9">
        <v>6</v>
      </c>
    </row>
    <row r="7" spans="1:3" ht="15.75">
      <c r="A7" s="9">
        <v>4</v>
      </c>
      <c r="C7" s="9">
        <v>4</v>
      </c>
    </row>
    <row r="8" spans="1:3" ht="15.75">
      <c r="A8" s="9">
        <v>16</v>
      </c>
      <c r="C8" s="9">
        <v>16</v>
      </c>
    </row>
    <row r="9" spans="1:3" ht="15.75">
      <c r="A9" s="9">
        <v>20</v>
      </c>
      <c r="C9" s="9">
        <v>20</v>
      </c>
    </row>
    <row r="10" spans="1:3" ht="15.75">
      <c r="A10" s="9">
        <v>20</v>
      </c>
      <c r="C10" s="9">
        <v>20</v>
      </c>
    </row>
    <row r="11" spans="1:3" ht="15.75">
      <c r="A11" s="9">
        <v>24</v>
      </c>
      <c r="C11" s="9">
        <v>24</v>
      </c>
    </row>
    <row r="12" spans="1:3" ht="15.75">
      <c r="A12" s="9">
        <v>4</v>
      </c>
      <c r="C12" s="9">
        <v>4</v>
      </c>
    </row>
    <row r="13" spans="1:3" ht="15.75">
      <c r="A13" s="9">
        <v>25</v>
      </c>
      <c r="C13" s="9">
        <v>25</v>
      </c>
    </row>
    <row r="14" spans="1:3" ht="15.75">
      <c r="A14" s="9">
        <v>16</v>
      </c>
      <c r="C14" s="9">
        <v>16</v>
      </c>
    </row>
    <row r="15" spans="1:3" ht="15.75">
      <c r="A15" s="9">
        <v>18</v>
      </c>
      <c r="C15" s="9">
        <v>18</v>
      </c>
    </row>
    <row r="16" spans="1:3" ht="15.75">
      <c r="A16" s="9">
        <v>12</v>
      </c>
      <c r="C16" s="9">
        <v>12</v>
      </c>
    </row>
    <row r="17" spans="1:3" ht="15.75">
      <c r="A17" s="9">
        <v>32</v>
      </c>
      <c r="C17" s="9">
        <v>32</v>
      </c>
    </row>
    <row r="18" spans="1:3" ht="15.75">
      <c r="A18" s="9">
        <v>5</v>
      </c>
      <c r="C18" s="9">
        <v>5</v>
      </c>
    </row>
    <row r="19" spans="1:3" ht="15.75">
      <c r="A19" s="9">
        <v>16</v>
      </c>
      <c r="C19" s="9">
        <v>16</v>
      </c>
    </row>
    <row r="20" spans="1:3" ht="15.75">
      <c r="A20" s="9">
        <v>36</v>
      </c>
      <c r="C20" s="9">
        <v>36</v>
      </c>
    </row>
    <row r="21" spans="1:3" ht="15.75">
      <c r="A21" s="9">
        <v>16</v>
      </c>
      <c r="C21" s="9">
        <v>16</v>
      </c>
    </row>
    <row r="22" spans="1:3" ht="15.75">
      <c r="A22" s="9">
        <v>16</v>
      </c>
      <c r="C22" s="9">
        <v>16</v>
      </c>
    </row>
    <row r="23" spans="1:3" ht="15.75">
      <c r="A23" s="9">
        <v>18</v>
      </c>
      <c r="C23" s="9">
        <v>18</v>
      </c>
    </row>
    <row r="24" spans="1:3" ht="15.75">
      <c r="A24" s="9">
        <v>7</v>
      </c>
      <c r="C24" s="9">
        <v>7</v>
      </c>
    </row>
    <row r="25" spans="1:3" ht="15.75">
      <c r="A25" s="9">
        <v>8</v>
      </c>
      <c r="C25" s="9">
        <v>8</v>
      </c>
    </row>
    <row r="26" spans="1:3" ht="15.75">
      <c r="A26" s="9">
        <v>20</v>
      </c>
      <c r="C26" s="9">
        <v>20</v>
      </c>
    </row>
    <row r="27" spans="1:3" ht="15.75">
      <c r="A27" s="9">
        <v>12</v>
      </c>
      <c r="C27" s="9">
        <v>12</v>
      </c>
    </row>
    <row r="28" spans="1:3" ht="15.75">
      <c r="A28" s="9">
        <v>12</v>
      </c>
      <c r="C28" s="9">
        <v>12</v>
      </c>
    </row>
    <row r="29" spans="1:3" ht="15.75">
      <c r="A29" s="9">
        <v>12</v>
      </c>
      <c r="C29" s="9">
        <v>12</v>
      </c>
    </row>
    <row r="30" spans="1:3" ht="15.75">
      <c r="A30" s="9">
        <v>9</v>
      </c>
      <c r="C30" s="9">
        <v>9</v>
      </c>
    </row>
    <row r="31" spans="1:3" ht="15.75">
      <c r="A31" s="9">
        <v>9</v>
      </c>
      <c r="C31" s="9">
        <v>9</v>
      </c>
    </row>
    <row r="32" spans="1:3" ht="15.75">
      <c r="A32" s="9">
        <v>18</v>
      </c>
      <c r="C32" s="9">
        <v>18</v>
      </c>
    </row>
    <row r="33" spans="1:3" ht="15.75">
      <c r="A33" s="9">
        <v>8</v>
      </c>
      <c r="C33" s="9">
        <v>8</v>
      </c>
    </row>
    <row r="34" spans="1:3" ht="15.75">
      <c r="A34" s="9">
        <v>34</v>
      </c>
      <c r="C34" s="9">
        <v>34</v>
      </c>
    </row>
    <row r="35" spans="1:3" ht="15.75">
      <c r="A35" s="9">
        <v>5</v>
      </c>
      <c r="C35" s="9">
        <v>5</v>
      </c>
    </row>
    <row r="36" spans="1:3" ht="15.75">
      <c r="A36" s="9">
        <v>7</v>
      </c>
      <c r="C36" s="9">
        <v>7</v>
      </c>
    </row>
    <row r="37" spans="1:3" ht="15.75">
      <c r="A37" s="9">
        <v>12</v>
      </c>
      <c r="C37" s="9">
        <v>12</v>
      </c>
    </row>
    <row r="38" spans="1:3" ht="15">
      <c r="A38">
        <f>SUM(A1:A37)</f>
        <v>568</v>
      </c>
      <c r="C38" s="10">
        <f>SUM(C1:C37)</f>
        <v>568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УВР</cp:lastModifiedBy>
  <cp:lastPrinted>2023-11-10T03:49:33Z</cp:lastPrinted>
  <dcterms:created xsi:type="dcterms:W3CDTF">2009-09-01T10:55:33Z</dcterms:created>
  <dcterms:modified xsi:type="dcterms:W3CDTF">2023-11-10T03:52:10Z</dcterms:modified>
  <cp:category/>
  <cp:version/>
  <cp:contentType/>
  <cp:contentStatus/>
</cp:coreProperties>
</file>